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4pNbpH99tleou6aeat6vBgT53Zd22JISezHzpvTJkKMITe58fXQwHPKAXrGpSnUvILgdZymSp2Bi9HLDgtExtA==" workbookSaltValue="0Qt60LltCqtuVjPPoFSXUA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_FilterDatabase" localSheetId="0" hidden="1">Sonuc!$B$47:$S$552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/>
  <c r="A11" i="7" s="1"/>
  <c r="A23" i="7"/>
  <c r="A24" i="7"/>
  <c r="A26" i="7"/>
  <c r="E6" i="7"/>
  <c r="E7" i="7"/>
  <c r="E8" i="7" s="1"/>
  <c r="A46" i="7"/>
  <c r="A47" i="7"/>
  <c r="A48" i="7" s="1"/>
  <c r="A63" i="7"/>
  <c r="A64" i="7"/>
  <c r="E46" i="7"/>
  <c r="A85" i="7"/>
  <c r="A86" i="7" s="1"/>
  <c r="A87" i="7"/>
  <c r="A88" i="7" s="1"/>
  <c r="A102" i="7"/>
  <c r="A103" i="7"/>
  <c r="E85" i="7"/>
  <c r="E86" i="7"/>
  <c r="E87" i="7"/>
  <c r="A123" i="7"/>
  <c r="A141" i="7" s="1"/>
  <c r="A124" i="7"/>
  <c r="A125" i="7" s="1"/>
  <c r="A126" i="7"/>
  <c r="A127" i="7"/>
  <c r="A140" i="7"/>
  <c r="A142" i="7"/>
  <c r="A143" i="7"/>
  <c r="A144" i="7"/>
  <c r="E123" i="7"/>
  <c r="E124" i="7"/>
  <c r="E125" i="7"/>
  <c r="E126" i="7"/>
  <c r="E127" i="7" s="1"/>
  <c r="E128" i="7"/>
  <c r="E129" i="7" s="1"/>
  <c r="A161" i="7"/>
  <c r="A178" i="7"/>
  <c r="A179" i="7"/>
  <c r="E161" i="7"/>
  <c r="E162" i="7" s="1"/>
  <c r="A200" i="7"/>
  <c r="A201" i="7"/>
  <c r="A202" i="7" s="1"/>
  <c r="A217" i="7"/>
  <c r="A218" i="7"/>
  <c r="A219" i="7"/>
  <c r="E200" i="7"/>
  <c r="B3" i="16"/>
  <c r="E130" i="7" l="1"/>
  <c r="A106" i="7"/>
  <c r="A89" i="7"/>
  <c r="A66" i="7"/>
  <c r="A49" i="7"/>
  <c r="E163" i="7"/>
  <c r="A65" i="7"/>
  <c r="A105" i="7"/>
  <c r="A203" i="7"/>
  <c r="A220" i="7"/>
  <c r="A145" i="7"/>
  <c r="A128" i="7"/>
  <c r="E9" i="7"/>
  <c r="E201" i="7"/>
  <c r="E88" i="7"/>
  <c r="A27" i="7"/>
  <c r="A29" i="7"/>
  <c r="A12" i="7"/>
  <c r="A162" i="7"/>
  <c r="A28" i="7"/>
  <c r="A104" i="7"/>
  <c r="E47" i="7"/>
  <c r="A129" i="7" l="1"/>
  <c r="A146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E11" i="7" l="1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7" i="7"/>
  <c r="A130" i="7"/>
  <c r="A92" i="7" l="1"/>
  <c r="A109" i="7"/>
  <c r="A223" i="7"/>
  <c r="A206" i="7"/>
  <c r="E91" i="7"/>
  <c r="E204" i="7"/>
  <c r="E133" i="7"/>
  <c r="A182" i="7"/>
  <c r="A165" i="7"/>
  <c r="E50" i="7"/>
  <c r="A148" i="7"/>
  <c r="A131" i="7"/>
  <c r="A15" i="7"/>
  <c r="A32" i="7"/>
  <c r="A52" i="7"/>
  <c r="A69" i="7"/>
  <c r="E166" i="7"/>
  <c r="E12" i="7"/>
  <c r="A70" i="7" l="1"/>
  <c r="A53" i="7"/>
  <c r="A132" i="7"/>
  <c r="A149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67" i="7" l="1"/>
  <c r="A184" i="7"/>
  <c r="E168" i="7"/>
  <c r="A225" i="7"/>
  <c r="A208" i="7"/>
  <c r="A133" i="7"/>
  <c r="A150" i="7"/>
  <c r="A54" i="7"/>
  <c r="A71" i="7"/>
  <c r="A94" i="7"/>
  <c r="A111" i="7"/>
  <c r="E14" i="7"/>
  <c r="E135" i="7"/>
  <c r="A17" i="7"/>
  <c r="A34" i="7"/>
  <c r="E93" i="7"/>
  <c r="E206" i="7"/>
  <c r="E52" i="7"/>
  <c r="E136" i="7" l="1"/>
  <c r="E94" i="7"/>
  <c r="A72" i="7"/>
  <c r="A55" i="7"/>
  <c r="E15" i="7"/>
  <c r="E169" i="7"/>
  <c r="A35" i="7"/>
  <c r="A18" i="7"/>
  <c r="A112" i="7"/>
  <c r="A95" i="7"/>
  <c r="A168" i="7"/>
  <c r="A185" i="7"/>
  <c r="A151" i="7"/>
  <c r="A134" i="7"/>
  <c r="E53" i="7"/>
  <c r="A209" i="7"/>
  <c r="A226" i="7"/>
  <c r="E207" i="7"/>
  <c r="A19" i="7" l="1"/>
  <c r="A36" i="7"/>
  <c r="A210" i="7"/>
  <c r="A227" i="7"/>
  <c r="E170" i="7"/>
  <c r="E95" i="7"/>
  <c r="A135" i="7"/>
  <c r="A152" i="7"/>
  <c r="A96" i="7"/>
  <c r="A113" i="7"/>
  <c r="E137" i="7"/>
  <c r="A56" i="7"/>
  <c r="A73" i="7"/>
  <c r="E54" i="7"/>
  <c r="E208" i="7"/>
  <c r="A186" i="7"/>
  <c r="A169" i="7"/>
  <c r="E16" i="7"/>
  <c r="A74" i="7" l="1"/>
  <c r="A57" i="7"/>
  <c r="A136" i="7"/>
  <c r="A153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E56" i="7" l="1"/>
  <c r="A137" i="7"/>
  <c r="A154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39" i="7" l="1"/>
  <c r="A22" i="7"/>
  <c r="A138" i="7"/>
  <c r="A155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60" i="7" l="1"/>
  <c r="A77" i="7"/>
  <c r="A156" i="7"/>
  <c r="A139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18" i="7" l="1"/>
  <c r="A101" i="7"/>
  <c r="A232" i="7"/>
  <c r="A215" i="7"/>
  <c r="E213" i="7"/>
  <c r="E100" i="7"/>
  <c r="E59" i="7"/>
  <c r="A157" i="7"/>
  <c r="E175" i="7"/>
  <c r="A174" i="7"/>
  <c r="A191" i="7"/>
  <c r="E21" i="7"/>
  <c r="E142" i="7"/>
  <c r="A78" i="7"/>
  <c r="A61" i="7"/>
  <c r="E60" i="7" l="1"/>
  <c r="E143" i="7"/>
  <c r="E101" i="7"/>
  <c r="A119" i="7"/>
  <c r="E176" i="7"/>
  <c r="E214" i="7"/>
  <c r="A62" i="7"/>
  <c r="A79" i="7"/>
  <c r="A192" i="7"/>
  <c r="A175" i="7"/>
  <c r="E22" i="7"/>
  <c r="A216" i="7"/>
  <c r="A233" i="7"/>
  <c r="E215" i="7" l="1"/>
  <c r="A193" i="7"/>
  <c r="A176" i="7"/>
  <c r="E144" i="7"/>
  <c r="E177" i="7"/>
  <c r="A234" i="7"/>
  <c r="E61" i="7"/>
  <c r="E102" i="7"/>
  <c r="E23" i="7"/>
  <c r="A80" i="7"/>
  <c r="E24" i="7" l="1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AB7" i="16" s="1"/>
  <c r="X8" i="16"/>
  <c r="X9" i="16"/>
  <c r="AB9" i="16" s="1"/>
  <c r="X10" i="16"/>
  <c r="AB10" i="16" s="1"/>
  <c r="X11" i="16"/>
  <c r="AB11" i="16" s="1"/>
  <c r="X12" i="16"/>
  <c r="AB12" i="16" s="1"/>
  <c r="X13" i="16"/>
  <c r="AB13" i="16" s="1"/>
  <c r="X14" i="16"/>
  <c r="AB14" i="16" s="1"/>
  <c r="X15" i="16"/>
  <c r="AB15" i="16" s="1"/>
  <c r="X16" i="16"/>
  <c r="AB16" i="16" s="1"/>
  <c r="X17" i="16"/>
  <c r="AB17" i="16" s="1"/>
  <c r="X18" i="16"/>
  <c r="AB18" i="16" s="1"/>
  <c r="X19" i="16"/>
  <c r="AB19" i="16" s="1"/>
  <c r="X20" i="16"/>
  <c r="X21" i="16"/>
  <c r="X22" i="16"/>
  <c r="X23" i="16"/>
  <c r="AB23" i="16" s="1"/>
  <c r="X24" i="16"/>
  <c r="AB24" i="16" s="1"/>
  <c r="X25" i="16"/>
  <c r="AB25" i="16" s="1"/>
  <c r="X26" i="16"/>
  <c r="AB26" i="16" s="1"/>
  <c r="X27" i="16"/>
  <c r="AB27" i="16" s="1"/>
  <c r="X28" i="16"/>
  <c r="AB28" i="16" s="1"/>
  <c r="X29" i="16"/>
  <c r="AB29" i="16" s="1"/>
  <c r="X30" i="16"/>
  <c r="AB30" i="16" s="1"/>
  <c r="X31" i="16"/>
  <c r="AB31" i="16" s="1"/>
  <c r="X32" i="16"/>
  <c r="AB32" i="16" s="1"/>
  <c r="X33" i="16"/>
  <c r="AB33" i="16" s="1"/>
  <c r="X34" i="16"/>
  <c r="AB34" i="16" s="1"/>
  <c r="X35" i="16"/>
  <c r="AB35" i="16" s="1"/>
  <c r="X36" i="16"/>
  <c r="AB36" i="16" s="1"/>
  <c r="X37" i="16"/>
  <c r="AB37" i="16" s="1"/>
  <c r="X38" i="16"/>
  <c r="X39" i="16"/>
  <c r="AB39" i="16" s="1"/>
  <c r="X40" i="16"/>
  <c r="AB40" i="16" s="1"/>
  <c r="X41" i="16"/>
  <c r="AB41" i="16" s="1"/>
  <c r="X42" i="16"/>
  <c r="AB42" i="16" s="1"/>
  <c r="X43" i="16"/>
  <c r="X44" i="16"/>
  <c r="X45" i="16"/>
  <c r="AB45" i="16" s="1"/>
  <c r="X46" i="16"/>
  <c r="AB46" i="16" s="1"/>
  <c r="X47" i="16"/>
  <c r="AB47" i="16" s="1"/>
  <c r="X48" i="16"/>
  <c r="X49" i="16"/>
  <c r="AB49" i="16" s="1"/>
  <c r="X50" i="16"/>
  <c r="AB50" i="16" s="1"/>
  <c r="X51" i="16"/>
  <c r="AB51" i="16" s="1"/>
  <c r="X52" i="16"/>
  <c r="AB52" i="16" s="1"/>
  <c r="X53" i="16"/>
  <c r="X54" i="16"/>
  <c r="AB54" i="16" s="1"/>
  <c r="X55" i="16"/>
  <c r="X56" i="16"/>
  <c r="AB56" i="16" s="1"/>
  <c r="X57" i="16"/>
  <c r="X58" i="16"/>
  <c r="AB58" i="16" s="1"/>
  <c r="X59" i="16"/>
  <c r="X60" i="16"/>
  <c r="AB60" i="16" s="1"/>
  <c r="X61" i="16"/>
  <c r="X62" i="16"/>
  <c r="AB62" i="16" s="1"/>
  <c r="X63" i="16"/>
  <c r="X64" i="16"/>
  <c r="AB64" i="16" s="1"/>
  <c r="X65" i="16"/>
  <c r="AB65" i="16" s="1"/>
  <c r="X66" i="16"/>
  <c r="X67" i="16"/>
  <c r="X68" i="16"/>
  <c r="AB68" i="16" s="1"/>
  <c r="X69" i="16"/>
  <c r="AB69" i="16" s="1"/>
  <c r="X70" i="16"/>
  <c r="AB70" i="16" s="1"/>
  <c r="X71" i="16"/>
  <c r="AB71" i="16" s="1"/>
  <c r="X72" i="16"/>
  <c r="AB72" i="16" s="1"/>
  <c r="X73" i="16"/>
  <c r="AB73" i="16" s="1"/>
  <c r="X74" i="16"/>
  <c r="AB74" i="16" s="1"/>
  <c r="X75" i="16"/>
  <c r="X76" i="16"/>
  <c r="AB76" i="16" s="1"/>
  <c r="X77" i="16"/>
  <c r="AB77" i="16" s="1"/>
  <c r="X78" i="16"/>
  <c r="AB78" i="16" s="1"/>
  <c r="X79" i="16"/>
  <c r="AB79" i="16" s="1"/>
  <c r="X80" i="16"/>
  <c r="AB80" i="16" s="1"/>
  <c r="X81" i="16"/>
  <c r="AB81" i="16" s="1"/>
  <c r="X82" i="16"/>
  <c r="AB82" i="16" s="1"/>
  <c r="X83" i="16"/>
  <c r="AB83" i="16" s="1"/>
  <c r="X84" i="16"/>
  <c r="X85" i="16"/>
  <c r="AB85" i="16" s="1"/>
  <c r="X86" i="16"/>
  <c r="X87" i="16"/>
  <c r="AB87" i="16" s="1"/>
  <c r="X88" i="16"/>
  <c r="X89" i="16"/>
  <c r="X90" i="16"/>
  <c r="AB90" i="16" s="1"/>
  <c r="X91" i="16"/>
  <c r="AB91" i="16" s="1"/>
  <c r="X92" i="16"/>
  <c r="AB92" i="16" s="1"/>
  <c r="X93" i="16"/>
  <c r="AB93" i="16" s="1"/>
  <c r="X94" i="16"/>
  <c r="AB94" i="16" s="1"/>
  <c r="X95" i="16"/>
  <c r="X96" i="16"/>
  <c r="AB96" i="16" s="1"/>
  <c r="X97" i="16"/>
  <c r="X98" i="16"/>
  <c r="AB98" i="16" s="1"/>
  <c r="X99" i="16"/>
  <c r="AB99" i="16" s="1"/>
  <c r="X100" i="16"/>
  <c r="X101" i="16"/>
  <c r="AB101" i="16" s="1"/>
  <c r="X102" i="16"/>
  <c r="AB102" i="16" s="1"/>
  <c r="X103" i="16"/>
  <c r="AB103" i="16" s="1"/>
  <c r="X104" i="16"/>
  <c r="AB104" i="16" s="1"/>
  <c r="X105" i="16"/>
  <c r="AB105" i="16" s="1"/>
  <c r="X106" i="16"/>
  <c r="AB106" i="16" s="1"/>
  <c r="X107" i="16"/>
  <c r="AB107" i="16" s="1"/>
  <c r="X108" i="16"/>
  <c r="X109" i="16"/>
  <c r="AB109" i="16" s="1"/>
  <c r="X110" i="16"/>
  <c r="AB110" i="16" s="1"/>
  <c r="X111" i="16"/>
  <c r="AB111" i="16" s="1"/>
  <c r="X112" i="16"/>
  <c r="AB112" i="16" s="1"/>
  <c r="X113" i="16"/>
  <c r="AB113" i="16" s="1"/>
  <c r="X114" i="16"/>
  <c r="AB114" i="16" s="1"/>
  <c r="X115" i="16"/>
  <c r="X116" i="16"/>
  <c r="AB116" i="16" s="1"/>
  <c r="X117" i="16"/>
  <c r="AB117" i="16" s="1"/>
  <c r="X118" i="16"/>
  <c r="AB118" i="16" s="1"/>
  <c r="X119" i="16"/>
  <c r="AB119" i="16" s="1"/>
  <c r="X120" i="16"/>
  <c r="X121" i="16"/>
  <c r="AB121" i="16" s="1"/>
  <c r="X122" i="16"/>
  <c r="AB122" i="16" s="1"/>
  <c r="X123" i="16"/>
  <c r="AB123" i="16" s="1"/>
  <c r="X124" i="16"/>
  <c r="X125" i="16"/>
  <c r="AB125" i="16" s="1"/>
  <c r="X126" i="16"/>
  <c r="AB126" i="16" s="1"/>
  <c r="X127" i="16"/>
  <c r="AB127" i="16" s="1"/>
  <c r="X128" i="16"/>
  <c r="AB128" i="16" s="1"/>
  <c r="X129" i="16"/>
  <c r="AB129" i="16" s="1"/>
  <c r="X130" i="16"/>
  <c r="X131" i="16"/>
  <c r="X132" i="16"/>
  <c r="AB132" i="16" s="1"/>
  <c r="X133" i="16"/>
  <c r="AB133" i="16" s="1"/>
  <c r="X134" i="16"/>
  <c r="AB134" i="16" s="1"/>
  <c r="X135" i="16"/>
  <c r="AB135" i="16" s="1"/>
  <c r="X136" i="16"/>
  <c r="X137" i="16"/>
  <c r="X138" i="16"/>
  <c r="AB138" i="16" s="1"/>
  <c r="X139" i="16"/>
  <c r="AB139" i="16" s="1"/>
  <c r="X140" i="16"/>
  <c r="AB140" i="16" s="1"/>
  <c r="X141" i="16"/>
  <c r="AB141" i="16" s="1"/>
  <c r="X142" i="16"/>
  <c r="AB142" i="16" s="1"/>
  <c r="X143" i="16"/>
  <c r="AB143" i="16" s="1"/>
  <c r="X144" i="16"/>
  <c r="X145" i="16"/>
  <c r="X146" i="16"/>
  <c r="X147" i="16"/>
  <c r="AB147" i="16" s="1"/>
  <c r="X148" i="16"/>
  <c r="X149" i="16"/>
  <c r="AB149" i="16" s="1"/>
  <c r="X150" i="16"/>
  <c r="AB150" i="16" s="1"/>
  <c r="X151" i="16"/>
  <c r="X152" i="16"/>
  <c r="AB152" i="16" s="1"/>
  <c r="X153" i="16"/>
  <c r="X154" i="16"/>
  <c r="AB154" i="16" s="1"/>
  <c r="X155" i="16"/>
  <c r="AB155" i="16" s="1"/>
  <c r="X156" i="16"/>
  <c r="X157" i="16"/>
  <c r="AB157" i="16" s="1"/>
  <c r="X158" i="16"/>
  <c r="X159" i="16"/>
  <c r="AB159" i="16" s="1"/>
  <c r="X160" i="16"/>
  <c r="AB160" i="16" s="1"/>
  <c r="X161" i="16"/>
  <c r="AB161" i="16" s="1"/>
  <c r="X162" i="16"/>
  <c r="AB162" i="16" s="1"/>
  <c r="X163" i="16"/>
  <c r="AB163" i="16" s="1"/>
  <c r="X164" i="16"/>
  <c r="X165" i="16"/>
  <c r="AB165" i="16" s="1"/>
  <c r="X166" i="16"/>
  <c r="AB166" i="16" s="1"/>
  <c r="X167" i="16"/>
  <c r="AB167" i="16" s="1"/>
  <c r="X168" i="16"/>
  <c r="AB168" i="16" s="1"/>
  <c r="X169" i="16"/>
  <c r="X170" i="16"/>
  <c r="AB170" i="16" s="1"/>
  <c r="X171" i="16"/>
  <c r="AB171" i="16" s="1"/>
  <c r="X172" i="16"/>
  <c r="AB172" i="16" s="1"/>
  <c r="X173" i="16"/>
  <c r="AB173" i="16" s="1"/>
  <c r="X174" i="16"/>
  <c r="AB174" i="16" s="1"/>
  <c r="X175" i="16"/>
  <c r="AB175" i="16" s="1"/>
  <c r="X176" i="16"/>
  <c r="X177" i="16"/>
  <c r="X178" i="16"/>
  <c r="AB178" i="16" s="1"/>
  <c r="X179" i="16"/>
  <c r="AB179" i="16" s="1"/>
  <c r="X180" i="16"/>
  <c r="AB180" i="16" s="1"/>
  <c r="X181" i="16"/>
  <c r="AB181" i="16" s="1"/>
  <c r="X182" i="16"/>
  <c r="AB182" i="16" s="1"/>
  <c r="X183" i="16"/>
  <c r="AB183" i="16" s="1"/>
  <c r="X184" i="16"/>
  <c r="AB184" i="16" s="1"/>
  <c r="X185" i="16"/>
  <c r="X186" i="16"/>
  <c r="AB186" i="16" s="1"/>
  <c r="X187" i="16"/>
  <c r="AB187" i="16" s="1"/>
  <c r="X188" i="16"/>
  <c r="AB188" i="16" s="1"/>
  <c r="X189" i="16"/>
  <c r="AB189" i="16" s="1"/>
  <c r="X190" i="16"/>
  <c r="AB190" i="16" s="1"/>
  <c r="X191" i="16"/>
  <c r="AB191" i="16" s="1"/>
  <c r="X192" i="16"/>
  <c r="AB192" i="16" s="1"/>
  <c r="X193" i="16"/>
  <c r="X194" i="16"/>
  <c r="AB194" i="16" s="1"/>
  <c r="X195" i="16"/>
  <c r="AB195" i="16" s="1"/>
  <c r="X196" i="16"/>
  <c r="AB196" i="16" s="1"/>
  <c r="X197" i="16"/>
  <c r="X198" i="16"/>
  <c r="AB198" i="16" s="1"/>
  <c r="X199" i="16"/>
  <c r="AB199" i="16" s="1"/>
  <c r="X200" i="16"/>
  <c r="AB200" i="16" s="1"/>
  <c r="X201" i="16"/>
  <c r="AB201" i="16" s="1"/>
  <c r="X202" i="16"/>
  <c r="AB202" i="16" s="1"/>
  <c r="X203" i="16"/>
  <c r="X204" i="16"/>
  <c r="AB204" i="16" s="1"/>
  <c r="X205" i="16"/>
  <c r="AB205" i="16" s="1"/>
  <c r="X206" i="16"/>
  <c r="AB206" i="16" s="1"/>
  <c r="X207" i="16"/>
  <c r="AB207" i="16" s="1"/>
  <c r="X208" i="16"/>
  <c r="AB208" i="16" s="1"/>
  <c r="X209" i="16"/>
  <c r="X210" i="16"/>
  <c r="AB210" i="16" s="1"/>
  <c r="X211" i="16"/>
  <c r="X212" i="16"/>
  <c r="AB212" i="16" s="1"/>
  <c r="X213" i="16"/>
  <c r="AB213" i="16" s="1"/>
  <c r="X214" i="16"/>
  <c r="AB214" i="16" s="1"/>
  <c r="X215" i="16"/>
  <c r="X216" i="16"/>
  <c r="X217" i="16"/>
  <c r="AB217" i="16" s="1"/>
  <c r="X218" i="16"/>
  <c r="X219" i="16"/>
  <c r="X220" i="16"/>
  <c r="AB220" i="16" s="1"/>
  <c r="X221" i="16"/>
  <c r="X222" i="16"/>
  <c r="X223" i="16"/>
  <c r="AB223" i="16" s="1"/>
  <c r="X224" i="16"/>
  <c r="AB224" i="16" s="1"/>
  <c r="X225" i="16"/>
  <c r="AB225" i="16" s="1"/>
  <c r="X226" i="16"/>
  <c r="X227" i="16"/>
  <c r="AB227" i="16" s="1"/>
  <c r="X228" i="16"/>
  <c r="AB228" i="16" s="1"/>
  <c r="X229" i="16"/>
  <c r="X230" i="16"/>
  <c r="X231" i="16"/>
  <c r="X232" i="16"/>
  <c r="AB232" i="16" s="1"/>
  <c r="X233" i="16"/>
  <c r="X234" i="16"/>
  <c r="AB234" i="16" s="1"/>
  <c r="X235" i="16"/>
  <c r="AB235" i="16" s="1"/>
  <c r="X236" i="16"/>
  <c r="AB236" i="16" s="1"/>
  <c r="X237" i="16"/>
  <c r="X238" i="16"/>
  <c r="AB238" i="16" s="1"/>
  <c r="X239" i="16"/>
  <c r="AB239" i="16" s="1"/>
  <c r="X240" i="16"/>
  <c r="AB240" i="16" s="1"/>
  <c r="X241" i="16"/>
  <c r="AB241" i="16" s="1"/>
  <c r="X242" i="16"/>
  <c r="AB242" i="16" s="1"/>
  <c r="X243" i="16"/>
  <c r="AB243" i="16" s="1"/>
  <c r="X244" i="16"/>
  <c r="X245" i="16"/>
  <c r="AB245" i="16" s="1"/>
  <c r="X246" i="16"/>
  <c r="X247" i="16"/>
  <c r="AB247" i="16" s="1"/>
  <c r="X248" i="16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AH19" i="16"/>
  <c r="AJ19" i="16" s="1"/>
  <c r="AH20" i="16"/>
  <c r="AJ20" i="16" s="1"/>
  <c r="AH21" i="16"/>
  <c r="AJ21" i="16" s="1"/>
  <c r="AH22" i="16"/>
  <c r="AJ22" i="16" s="1"/>
  <c r="AH23" i="16"/>
  <c r="AJ23" i="16" s="1"/>
  <c r="AH24" i="16"/>
  <c r="AJ24" i="16" s="1"/>
  <c r="AH25" i="16"/>
  <c r="AJ25" i="16" s="1"/>
  <c r="AH26" i="16"/>
  <c r="AJ26" i="16" s="1"/>
  <c r="AH27" i="16"/>
  <c r="AJ27" i="16" s="1"/>
  <c r="AH28" i="16"/>
  <c r="AJ28" i="16" s="1"/>
  <c r="AH29" i="16"/>
  <c r="AJ29" i="16" s="1"/>
  <c r="AH30" i="16"/>
  <c r="AJ30" i="16" s="1"/>
  <c r="AH31" i="16"/>
  <c r="AJ31" i="16" s="1"/>
  <c r="AH32" i="16"/>
  <c r="AJ32" i="16" s="1"/>
  <c r="AH33" i="16"/>
  <c r="AJ33" i="16" s="1"/>
  <c r="AH34" i="16"/>
  <c r="AJ34" i="16" s="1"/>
  <c r="AH35" i="16"/>
  <c r="AJ35" i="16" s="1"/>
  <c r="AH36" i="16"/>
  <c r="AJ36" i="16" s="1"/>
  <c r="AH37" i="16"/>
  <c r="AJ37" i="16" s="1"/>
  <c r="AH38" i="16"/>
  <c r="AJ38" i="16" s="1"/>
  <c r="AH39" i="16"/>
  <c r="AJ39" i="16" s="1"/>
  <c r="AH40" i="16"/>
  <c r="AJ40" i="16" s="1"/>
  <c r="AH41" i="16"/>
  <c r="AJ41" i="16" s="1"/>
  <c r="AH42" i="16"/>
  <c r="AJ42" i="16" s="1"/>
  <c r="AH43" i="16"/>
  <c r="AJ43" i="16" s="1"/>
  <c r="AH44" i="16"/>
  <c r="AJ44" i="16" s="1"/>
  <c r="AH45" i="16"/>
  <c r="AJ45" i="16" s="1"/>
  <c r="AH46" i="16"/>
  <c r="AJ46" i="16" s="1"/>
  <c r="AH47" i="16"/>
  <c r="AJ47" i="16" s="1"/>
  <c r="AH48" i="16"/>
  <c r="AJ48" i="16" s="1"/>
  <c r="AH49" i="16"/>
  <c r="AJ49" i="16" s="1"/>
  <c r="AH50" i="16"/>
  <c r="AJ50" i="16" s="1"/>
  <c r="AH51" i="16"/>
  <c r="AJ51" i="16" s="1"/>
  <c r="AH52" i="16"/>
  <c r="AJ52" i="16" s="1"/>
  <c r="AH53" i="16"/>
  <c r="AJ53" i="16" s="1"/>
  <c r="AH54" i="16"/>
  <c r="AJ54" i="16" s="1"/>
  <c r="AH55" i="16"/>
  <c r="AJ55" i="16" s="1"/>
  <c r="AH56" i="16"/>
  <c r="AJ56" i="16" s="1"/>
  <c r="AH57" i="16"/>
  <c r="AJ57" i="16" s="1"/>
  <c r="AH58" i="16"/>
  <c r="AJ58" i="16" s="1"/>
  <c r="AH59" i="16"/>
  <c r="AJ59" i="16" s="1"/>
  <c r="AH60" i="16"/>
  <c r="AJ60" i="16" s="1"/>
  <c r="AH61" i="16"/>
  <c r="AJ61" i="16" s="1"/>
  <c r="AH62" i="16"/>
  <c r="AJ62" i="16" s="1"/>
  <c r="AH63" i="16"/>
  <c r="AJ63" i="16" s="1"/>
  <c r="AH64" i="16"/>
  <c r="AJ64" i="16" s="1"/>
  <c r="AH65" i="16"/>
  <c r="AJ65" i="16" s="1"/>
  <c r="AH66" i="16"/>
  <c r="AJ66" i="16" s="1"/>
  <c r="AH67" i="16"/>
  <c r="AJ67" i="16" s="1"/>
  <c r="AH68" i="16"/>
  <c r="AJ68" i="16" s="1"/>
  <c r="AH69" i="16"/>
  <c r="AJ69" i="16" s="1"/>
  <c r="AH70" i="16"/>
  <c r="AJ70" i="16" s="1"/>
  <c r="AH71" i="16"/>
  <c r="AJ71" i="16" s="1"/>
  <c r="AH72" i="16"/>
  <c r="AJ72" i="16" s="1"/>
  <c r="AH73" i="16"/>
  <c r="AJ73" i="16" s="1"/>
  <c r="AH74" i="16"/>
  <c r="AJ74" i="16" s="1"/>
  <c r="AH75" i="16"/>
  <c r="AJ75" i="16" s="1"/>
  <c r="AH76" i="16"/>
  <c r="AJ76" i="16" s="1"/>
  <c r="AH77" i="16"/>
  <c r="AJ77" i="16" s="1"/>
  <c r="AH78" i="16"/>
  <c r="AJ78" i="16" s="1"/>
  <c r="AH79" i="16"/>
  <c r="AJ79" i="16" s="1"/>
  <c r="AH80" i="16"/>
  <c r="AJ80" i="16" s="1"/>
  <c r="AH81" i="16"/>
  <c r="AJ81" i="16" s="1"/>
  <c r="AH82" i="16"/>
  <c r="AJ82" i="16" s="1"/>
  <c r="AH83" i="16"/>
  <c r="AJ83" i="16" s="1"/>
  <c r="AH84" i="16"/>
  <c r="AJ84" i="16" s="1"/>
  <c r="AH85" i="16"/>
  <c r="AJ85" i="16" s="1"/>
  <c r="AH86" i="16"/>
  <c r="AJ86" i="16" s="1"/>
  <c r="AH87" i="16"/>
  <c r="AJ87" i="16" s="1"/>
  <c r="AH88" i="16"/>
  <c r="AJ88" i="16" s="1"/>
  <c r="AH89" i="16"/>
  <c r="AJ89" i="16" s="1"/>
  <c r="AH90" i="16"/>
  <c r="AJ90" i="16" s="1"/>
  <c r="AH91" i="16"/>
  <c r="AJ91" i="16" s="1"/>
  <c r="AH92" i="16"/>
  <c r="AJ92" i="16" s="1"/>
  <c r="AH93" i="16"/>
  <c r="AJ93" i="16" s="1"/>
  <c r="AH94" i="16"/>
  <c r="AJ94" i="16" s="1"/>
  <c r="AH95" i="16"/>
  <c r="AJ95" i="16" s="1"/>
  <c r="AH96" i="16"/>
  <c r="AJ96" i="16" s="1"/>
  <c r="AH97" i="16"/>
  <c r="AJ97" i="16" s="1"/>
  <c r="AH98" i="16"/>
  <c r="AJ98" i="16" s="1"/>
  <c r="AH99" i="16"/>
  <c r="AJ99" i="16" s="1"/>
  <c r="AH100" i="16"/>
  <c r="AJ100" i="16" s="1"/>
  <c r="AH101" i="16"/>
  <c r="AJ101" i="16" s="1"/>
  <c r="AH102" i="16"/>
  <c r="AJ102" i="16" s="1"/>
  <c r="AH103" i="16"/>
  <c r="AJ103" i="16" s="1"/>
  <c r="AH104" i="16"/>
  <c r="AJ104" i="16" s="1"/>
  <c r="AH105" i="16"/>
  <c r="AJ105" i="16" s="1"/>
  <c r="AH106" i="16"/>
  <c r="AJ106" i="16" s="1"/>
  <c r="AH107" i="16"/>
  <c r="AJ107" i="16" s="1"/>
  <c r="AH108" i="16"/>
  <c r="AJ108" i="16" s="1"/>
  <c r="AH109" i="16"/>
  <c r="AJ109" i="16" s="1"/>
  <c r="AH110" i="16"/>
  <c r="AJ110" i="16" s="1"/>
  <c r="AH111" i="16"/>
  <c r="AJ111" i="16" s="1"/>
  <c r="AH112" i="16"/>
  <c r="AJ112" i="16" s="1"/>
  <c r="AH113" i="16"/>
  <c r="AJ113" i="16" s="1"/>
  <c r="AH114" i="16"/>
  <c r="AJ114" i="16" s="1"/>
  <c r="AH115" i="16"/>
  <c r="AJ115" i="16" s="1"/>
  <c r="AH116" i="16"/>
  <c r="AJ116" i="16" s="1"/>
  <c r="AH117" i="16"/>
  <c r="AJ117" i="16" s="1"/>
  <c r="AH118" i="16"/>
  <c r="AJ118" i="16" s="1"/>
  <c r="AH119" i="16"/>
  <c r="AJ119" i="16" s="1"/>
  <c r="AH120" i="16"/>
  <c r="AJ120" i="16" s="1"/>
  <c r="AH121" i="16"/>
  <c r="AJ121" i="16" s="1"/>
  <c r="AH122" i="16"/>
  <c r="AJ122" i="16" s="1"/>
  <c r="AH123" i="16"/>
  <c r="AJ123" i="16" s="1"/>
  <c r="AH124" i="16"/>
  <c r="AJ124" i="16" s="1"/>
  <c r="AH125" i="16"/>
  <c r="AJ125" i="16" s="1"/>
  <c r="AH126" i="16"/>
  <c r="AJ126" i="16" s="1"/>
  <c r="AH127" i="16"/>
  <c r="AJ127" i="16" s="1"/>
  <c r="AH128" i="16"/>
  <c r="AJ128" i="16" s="1"/>
  <c r="AH129" i="16"/>
  <c r="AJ129" i="16" s="1"/>
  <c r="AH130" i="16"/>
  <c r="AJ130" i="16" s="1"/>
  <c r="AH131" i="16"/>
  <c r="AJ131" i="16" s="1"/>
  <c r="AH132" i="16"/>
  <c r="AJ132" i="16" s="1"/>
  <c r="AH133" i="16"/>
  <c r="AJ133" i="16" s="1"/>
  <c r="AH134" i="16"/>
  <c r="AJ134" i="16" s="1"/>
  <c r="AH135" i="16"/>
  <c r="AJ135" i="16" s="1"/>
  <c r="AH136" i="16"/>
  <c r="AJ136" i="16" s="1"/>
  <c r="AH137" i="16"/>
  <c r="AJ137" i="16" s="1"/>
  <c r="AH138" i="16"/>
  <c r="AJ138" i="16" s="1"/>
  <c r="AH139" i="16"/>
  <c r="AJ139" i="16" s="1"/>
  <c r="AH140" i="16"/>
  <c r="AJ140" i="16" s="1"/>
  <c r="AH141" i="16"/>
  <c r="AJ141" i="16" s="1"/>
  <c r="AH142" i="16"/>
  <c r="AJ142" i="16" s="1"/>
  <c r="AH143" i="16"/>
  <c r="AJ143" i="16" s="1"/>
  <c r="AH144" i="16"/>
  <c r="AJ144" i="16" s="1"/>
  <c r="AH145" i="16"/>
  <c r="AJ145" i="16" s="1"/>
  <c r="AH146" i="16"/>
  <c r="AJ146" i="16" s="1"/>
  <c r="AH147" i="16"/>
  <c r="AJ147" i="16" s="1"/>
  <c r="AH148" i="16"/>
  <c r="AJ148" i="16" s="1"/>
  <c r="AH149" i="16"/>
  <c r="AJ149" i="16" s="1"/>
  <c r="AH150" i="16"/>
  <c r="AJ150" i="16" s="1"/>
  <c r="AH151" i="16"/>
  <c r="AJ151" i="16" s="1"/>
  <c r="AH152" i="16"/>
  <c r="AJ152" i="16" s="1"/>
  <c r="AH153" i="16"/>
  <c r="AJ153" i="16" s="1"/>
  <c r="AH154" i="16"/>
  <c r="AJ154" i="16" s="1"/>
  <c r="AH155" i="16"/>
  <c r="AJ155" i="16" s="1"/>
  <c r="AH156" i="16"/>
  <c r="AJ156" i="16" s="1"/>
  <c r="AH157" i="16"/>
  <c r="AJ157" i="16" s="1"/>
  <c r="AH158" i="16"/>
  <c r="AJ158" i="16" s="1"/>
  <c r="AH159" i="16"/>
  <c r="AJ159" i="16" s="1"/>
  <c r="AH160" i="16"/>
  <c r="AJ160" i="16" s="1"/>
  <c r="AH161" i="16"/>
  <c r="AJ161" i="16" s="1"/>
  <c r="AH162" i="16"/>
  <c r="AJ162" i="16" s="1"/>
  <c r="AH163" i="16"/>
  <c r="AJ163" i="16" s="1"/>
  <c r="AH164" i="16"/>
  <c r="AJ164" i="16" s="1"/>
  <c r="AH165" i="16"/>
  <c r="AJ165" i="16" s="1"/>
  <c r="AH166" i="16"/>
  <c r="AJ166" i="16" s="1"/>
  <c r="AH167" i="16"/>
  <c r="AJ167" i="16" s="1"/>
  <c r="AH168" i="16"/>
  <c r="AJ168" i="16" s="1"/>
  <c r="AH169" i="16"/>
  <c r="AJ169" i="16" s="1"/>
  <c r="AH170" i="16"/>
  <c r="AJ170" i="16" s="1"/>
  <c r="AH171" i="16"/>
  <c r="AJ171" i="16" s="1"/>
  <c r="AH172" i="16"/>
  <c r="AJ172" i="16" s="1"/>
  <c r="AH173" i="16"/>
  <c r="AJ173" i="16" s="1"/>
  <c r="AH174" i="16"/>
  <c r="AJ174" i="16" s="1"/>
  <c r="AH175" i="16"/>
  <c r="AJ175" i="16" s="1"/>
  <c r="AH176" i="16"/>
  <c r="AJ176" i="16" s="1"/>
  <c r="AH177" i="16"/>
  <c r="AJ177" i="16" s="1"/>
  <c r="AH178" i="16"/>
  <c r="AJ178" i="16" s="1"/>
  <c r="AH179" i="16"/>
  <c r="AJ179" i="16" s="1"/>
  <c r="AH180" i="16"/>
  <c r="AJ180" i="16" s="1"/>
  <c r="AH181" i="16"/>
  <c r="AJ181" i="16" s="1"/>
  <c r="AH182" i="16"/>
  <c r="AJ182" i="16" s="1"/>
  <c r="AH183" i="16"/>
  <c r="AJ183" i="16" s="1"/>
  <c r="AH184" i="16"/>
  <c r="AJ184" i="16" s="1"/>
  <c r="AH185" i="16"/>
  <c r="AJ185" i="16" s="1"/>
  <c r="AH186" i="16"/>
  <c r="AJ186" i="16" s="1"/>
  <c r="AH187" i="16"/>
  <c r="AJ187" i="16" s="1"/>
  <c r="AH188" i="16"/>
  <c r="AJ188" i="16" s="1"/>
  <c r="AH189" i="16"/>
  <c r="AJ189" i="16" s="1"/>
  <c r="AH190" i="16"/>
  <c r="AJ190" i="16" s="1"/>
  <c r="AH191" i="16"/>
  <c r="AJ191" i="16" s="1"/>
  <c r="AH192" i="16"/>
  <c r="AJ192" i="16" s="1"/>
  <c r="AH193" i="16"/>
  <c r="AJ193" i="16" s="1"/>
  <c r="AH194" i="16"/>
  <c r="AJ194" i="16" s="1"/>
  <c r="AH195" i="16"/>
  <c r="AJ195" i="16" s="1"/>
  <c r="AH196" i="16"/>
  <c r="AJ196" i="16" s="1"/>
  <c r="AH197" i="16"/>
  <c r="AJ197" i="16" s="1"/>
  <c r="AH198" i="16"/>
  <c r="AJ198" i="16" s="1"/>
  <c r="AH199" i="16"/>
  <c r="AJ199" i="16" s="1"/>
  <c r="AH200" i="16"/>
  <c r="AJ200" i="16" s="1"/>
  <c r="AH201" i="16"/>
  <c r="AJ201" i="16" s="1"/>
  <c r="AH202" i="16"/>
  <c r="AJ202" i="16" s="1"/>
  <c r="AH203" i="16"/>
  <c r="AJ203" i="16" s="1"/>
  <c r="AH204" i="16"/>
  <c r="AJ204" i="16" s="1"/>
  <c r="AH205" i="16"/>
  <c r="AJ205" i="16" s="1"/>
  <c r="AH206" i="16"/>
  <c r="AJ206" i="16" s="1"/>
  <c r="AH207" i="16"/>
  <c r="AJ207" i="16" s="1"/>
  <c r="AH208" i="16"/>
  <c r="AJ208" i="16" s="1"/>
  <c r="AH209" i="16"/>
  <c r="AJ209" i="16" s="1"/>
  <c r="AH210" i="16"/>
  <c r="AJ210" i="16" s="1"/>
  <c r="AH211" i="16"/>
  <c r="AJ211" i="16" s="1"/>
  <c r="AH212" i="16"/>
  <c r="AJ212" i="16" s="1"/>
  <c r="AH213" i="16"/>
  <c r="AJ213" i="16" s="1"/>
  <c r="AH214" i="16"/>
  <c r="AJ214" i="16" s="1"/>
  <c r="AH215" i="16"/>
  <c r="AJ215" i="16" s="1"/>
  <c r="AH216" i="16"/>
  <c r="AJ216" i="16" s="1"/>
  <c r="AH217" i="16"/>
  <c r="AJ217" i="16" s="1"/>
  <c r="AH218" i="16"/>
  <c r="AJ218" i="16" s="1"/>
  <c r="AH219" i="16"/>
  <c r="AJ219" i="16" s="1"/>
  <c r="AH220" i="16"/>
  <c r="AJ220" i="16" s="1"/>
  <c r="AH221" i="16"/>
  <c r="AJ221" i="16" s="1"/>
  <c r="AH222" i="16"/>
  <c r="AJ222" i="16" s="1"/>
  <c r="AH223" i="16"/>
  <c r="AJ223" i="16" s="1"/>
  <c r="AH224" i="16"/>
  <c r="AJ224" i="16" s="1"/>
  <c r="AH225" i="16"/>
  <c r="AJ225" i="16" s="1"/>
  <c r="AH226" i="16"/>
  <c r="AJ226" i="16" s="1"/>
  <c r="AH227" i="16"/>
  <c r="AJ227" i="16" s="1"/>
  <c r="AH228" i="16"/>
  <c r="AJ228" i="16" s="1"/>
  <c r="AH229" i="16"/>
  <c r="AJ229" i="16" s="1"/>
  <c r="AH230" i="16"/>
  <c r="AJ230" i="16" s="1"/>
  <c r="AH231" i="16"/>
  <c r="AJ231" i="16" s="1"/>
  <c r="AH232" i="16"/>
  <c r="AJ232" i="16" s="1"/>
  <c r="AH233" i="16"/>
  <c r="AJ233" i="16" s="1"/>
  <c r="AH234" i="16"/>
  <c r="AJ234" i="16" s="1"/>
  <c r="AH235" i="16"/>
  <c r="AJ235" i="16" s="1"/>
  <c r="AH236" i="16"/>
  <c r="AJ236" i="16" s="1"/>
  <c r="AH237" i="16"/>
  <c r="AJ237" i="16" s="1"/>
  <c r="AH238" i="16"/>
  <c r="AJ238" i="16" s="1"/>
  <c r="AH239" i="16"/>
  <c r="AJ239" i="16" s="1"/>
  <c r="AH240" i="16"/>
  <c r="AJ240" i="16" s="1"/>
  <c r="AH241" i="16"/>
  <c r="AJ241" i="16" s="1"/>
  <c r="AH242" i="16"/>
  <c r="AJ242" i="16" s="1"/>
  <c r="AH243" i="16"/>
  <c r="AJ243" i="16" s="1"/>
  <c r="AH244" i="16"/>
  <c r="AJ244" i="16" s="1"/>
  <c r="AH245" i="16"/>
  <c r="AJ245" i="16" s="1"/>
  <c r="AH246" i="16"/>
  <c r="AJ246" i="16" s="1"/>
  <c r="AH247" i="16"/>
  <c r="AJ247" i="16" s="1"/>
  <c r="AH248" i="16"/>
  <c r="AJ248" i="16" s="1"/>
  <c r="S7" i="13"/>
  <c r="S8" i="13"/>
  <c r="AC8" i="13" s="1"/>
  <c r="S9" i="13"/>
  <c r="AC9" i="13" s="1"/>
  <c r="S10" i="13"/>
  <c r="AC10" i="13" s="1"/>
  <c r="S11" i="13"/>
  <c r="AC11" i="13" s="1"/>
  <c r="S12" i="13"/>
  <c r="AC12" i="13" s="1"/>
  <c r="S13" i="13"/>
  <c r="S14" i="13"/>
  <c r="S15" i="13"/>
  <c r="S16" i="13"/>
  <c r="AC16" i="13" s="1"/>
  <c r="S17" i="13"/>
  <c r="AC17" i="13" s="1"/>
  <c r="S18" i="13"/>
  <c r="S19" i="13"/>
  <c r="AC19" i="13" s="1"/>
  <c r="S20" i="13"/>
  <c r="S21" i="13"/>
  <c r="S22" i="13"/>
  <c r="S23" i="13"/>
  <c r="S24" i="13"/>
  <c r="AC24" i="13" s="1"/>
  <c r="S25" i="13"/>
  <c r="S26" i="13"/>
  <c r="S27" i="13"/>
  <c r="AC27" i="13" s="1"/>
  <c r="S28" i="13"/>
  <c r="AC28" i="13" s="1"/>
  <c r="S29" i="13"/>
  <c r="AC29" i="13" s="1"/>
  <c r="S30" i="13"/>
  <c r="AC30" i="13" s="1"/>
  <c r="S31" i="13"/>
  <c r="S32" i="13"/>
  <c r="S33" i="13"/>
  <c r="S34" i="13"/>
  <c r="S35" i="13"/>
  <c r="S36" i="13"/>
  <c r="T7" i="15"/>
  <c r="AD7" i="15" s="1"/>
  <c r="T8" i="15"/>
  <c r="AD8" i="15" s="1"/>
  <c r="T9" i="15"/>
  <c r="AD9" i="15" s="1"/>
  <c r="T10" i="15"/>
  <c r="AD10" i="15" s="1"/>
  <c r="T11" i="15"/>
  <c r="AD11" i="15" s="1"/>
  <c r="T12" i="15"/>
  <c r="AD12" i="15" s="1"/>
  <c r="T13" i="15"/>
  <c r="AD13" i="15" s="1"/>
  <c r="T14" i="15"/>
  <c r="AD14" i="15" s="1"/>
  <c r="T15" i="15"/>
  <c r="AD15" i="15" s="1"/>
  <c r="T16" i="15"/>
  <c r="AD16" i="15" s="1"/>
  <c r="T17" i="15"/>
  <c r="AD17" i="15" s="1"/>
  <c r="T18" i="15"/>
  <c r="AD18" i="15" s="1"/>
  <c r="T19" i="15"/>
  <c r="AD19" i="15" s="1"/>
  <c r="T20" i="15"/>
  <c r="AD20" i="15" s="1"/>
  <c r="T21" i="15"/>
  <c r="AD21" i="15" s="1"/>
  <c r="T22" i="15"/>
  <c r="AD22" i="15" s="1"/>
  <c r="T23" i="15"/>
  <c r="AD23" i="15" s="1"/>
  <c r="T24" i="15"/>
  <c r="AD24" i="15" s="1"/>
  <c r="T25" i="15"/>
  <c r="AD25" i="15" s="1"/>
  <c r="T26" i="15"/>
  <c r="AD26" i="15" s="1"/>
  <c r="T27" i="15"/>
  <c r="AD27" i="15" s="1"/>
  <c r="T28" i="15"/>
  <c r="AD28" i="15" s="1"/>
  <c r="T29" i="15"/>
  <c r="AD29" i="15" s="1"/>
  <c r="T30" i="15"/>
  <c r="AD30" i="15" s="1"/>
  <c r="T31" i="15"/>
  <c r="AD31" i="15" s="1"/>
  <c r="T32" i="15"/>
  <c r="AD32" i="15" s="1"/>
  <c r="T33" i="15"/>
  <c r="AD33" i="15" s="1"/>
  <c r="T34" i="15"/>
  <c r="AD34" i="15" s="1"/>
  <c r="T35" i="15"/>
  <c r="AD35" i="15" s="1"/>
  <c r="T36" i="15"/>
  <c r="AD36" i="15" s="1"/>
  <c r="T37" i="15"/>
  <c r="AD37" i="15" s="1"/>
  <c r="T38" i="15"/>
  <c r="AD38" i="15" s="1"/>
  <c r="T39" i="15"/>
  <c r="AD39" i="15" s="1"/>
  <c r="T40" i="15"/>
  <c r="AD40" i="15" s="1"/>
  <c r="T41" i="15"/>
  <c r="AD41" i="15" s="1"/>
  <c r="T42" i="15"/>
  <c r="AD42" i="15" s="1"/>
  <c r="T43" i="15"/>
  <c r="AD43" i="15" s="1"/>
  <c r="T44" i="15"/>
  <c r="AD44" i="15" s="1"/>
  <c r="T45" i="15"/>
  <c r="AD45" i="15" s="1"/>
  <c r="T46" i="15"/>
  <c r="AD46" i="15" s="1"/>
  <c r="T47" i="15"/>
  <c r="AD47" i="15" s="1"/>
  <c r="T48" i="15"/>
  <c r="AD48" i="15" s="1"/>
  <c r="T49" i="15"/>
  <c r="AD49" i="15" s="1"/>
  <c r="T50" i="15"/>
  <c r="AD50" i="15" s="1"/>
  <c r="T51" i="15"/>
  <c r="AD51" i="15" s="1"/>
  <c r="T52" i="15"/>
  <c r="AD52" i="15" s="1"/>
  <c r="T53" i="15"/>
  <c r="AD53" i="15" s="1"/>
  <c r="T54" i="15"/>
  <c r="AD54" i="15" s="1"/>
  <c r="T55" i="15"/>
  <c r="AD55" i="15" s="1"/>
  <c r="T56" i="15"/>
  <c r="AD56" i="15" s="1"/>
  <c r="T57" i="15"/>
  <c r="AD57" i="15" s="1"/>
  <c r="T58" i="15"/>
  <c r="AD58" i="15" s="1"/>
  <c r="T59" i="15"/>
  <c r="AD59" i="15" s="1"/>
  <c r="T60" i="15"/>
  <c r="AD60" i="15" s="1"/>
  <c r="T61" i="15"/>
  <c r="AD61" i="15" s="1"/>
  <c r="T62" i="15"/>
  <c r="AD62" i="15" s="1"/>
  <c r="T63" i="15"/>
  <c r="AD63" i="15" s="1"/>
  <c r="T64" i="15"/>
  <c r="AD64" i="15" s="1"/>
  <c r="T65" i="15"/>
  <c r="AD65" i="15" s="1"/>
  <c r="T66" i="15"/>
  <c r="AD66" i="15" s="1"/>
  <c r="T67" i="15"/>
  <c r="AD67" i="15" s="1"/>
  <c r="T68" i="15"/>
  <c r="AD68" i="15" s="1"/>
  <c r="T69" i="15"/>
  <c r="AD69" i="15" s="1"/>
  <c r="T70" i="15"/>
  <c r="AD70" i="15" s="1"/>
  <c r="T71" i="15"/>
  <c r="AD71" i="15" s="1"/>
  <c r="T72" i="15"/>
  <c r="AD72" i="15" s="1"/>
  <c r="T73" i="15"/>
  <c r="AD73" i="15" s="1"/>
  <c r="T74" i="15"/>
  <c r="AD74" i="15" s="1"/>
  <c r="T75" i="15"/>
  <c r="AD75" i="15" s="1"/>
  <c r="T76" i="15"/>
  <c r="AD76" i="15" s="1"/>
  <c r="T77" i="15"/>
  <c r="AD77" i="15" s="1"/>
  <c r="T78" i="15"/>
  <c r="AD78" i="15" s="1"/>
  <c r="T79" i="15"/>
  <c r="AD79" i="15" s="1"/>
  <c r="T80" i="15"/>
  <c r="AD80" i="15" s="1"/>
  <c r="T81" i="15"/>
  <c r="AD81" i="15" s="1"/>
  <c r="T82" i="15"/>
  <c r="AD82" i="15" s="1"/>
  <c r="T83" i="15"/>
  <c r="AD83" i="15" s="1"/>
  <c r="T84" i="15"/>
  <c r="AD84" i="15" s="1"/>
  <c r="T85" i="15"/>
  <c r="AD85" i="15" s="1"/>
  <c r="T86" i="15"/>
  <c r="AD86" i="15" s="1"/>
  <c r="T87" i="15"/>
  <c r="AD87" i="15" s="1"/>
  <c r="T88" i="15"/>
  <c r="AD88" i="15" s="1"/>
  <c r="T89" i="15"/>
  <c r="AD89" i="15" s="1"/>
  <c r="T90" i="15"/>
  <c r="AD90" i="15" s="1"/>
  <c r="T91" i="15"/>
  <c r="AD91" i="15" s="1"/>
  <c r="T92" i="15"/>
  <c r="AD92" i="15" s="1"/>
  <c r="T93" i="15"/>
  <c r="AD93" i="15" s="1"/>
  <c r="T94" i="15"/>
  <c r="AD94" i="15" s="1"/>
  <c r="T95" i="15"/>
  <c r="AD95" i="15" s="1"/>
  <c r="T96" i="15"/>
  <c r="AD96" i="15" s="1"/>
  <c r="T97" i="15"/>
  <c r="AD97" i="15" s="1"/>
  <c r="T98" i="15"/>
  <c r="AD98" i="15" s="1"/>
  <c r="T99" i="15"/>
  <c r="AD99" i="15" s="1"/>
  <c r="T100" i="15"/>
  <c r="AD100" i="15" s="1"/>
  <c r="T101" i="15"/>
  <c r="AD101" i="15" s="1"/>
  <c r="T102" i="15"/>
  <c r="AD102" i="15" s="1"/>
  <c r="T103" i="15"/>
  <c r="AD103" i="15" s="1"/>
  <c r="T104" i="15"/>
  <c r="AD104" i="15" s="1"/>
  <c r="T105" i="15"/>
  <c r="AD105" i="15" s="1"/>
  <c r="T106" i="15"/>
  <c r="AD106" i="15" s="1"/>
  <c r="T107" i="15"/>
  <c r="AD107" i="15" s="1"/>
  <c r="S7" i="14"/>
  <c r="S8" i="14"/>
  <c r="S9" i="14"/>
  <c r="AC9" i="14" s="1"/>
  <c r="S10" i="14"/>
  <c r="S11" i="14"/>
  <c r="S12" i="14"/>
  <c r="AC12" i="14" s="1"/>
  <c r="S13" i="14"/>
  <c r="S14" i="14"/>
  <c r="S15" i="14"/>
  <c r="S16" i="14"/>
  <c r="S17" i="14"/>
  <c r="AC17" i="14" s="1"/>
  <c r="S18" i="14"/>
  <c r="AC18" i="14" s="1"/>
  <c r="S19" i="14"/>
  <c r="AC19" i="14" s="1"/>
  <c r="S20" i="14"/>
  <c r="S21" i="14"/>
  <c r="AC21" i="14" s="1"/>
  <c r="S22" i="14"/>
  <c r="S23" i="14"/>
  <c r="S24" i="14"/>
  <c r="S25" i="14"/>
  <c r="AC25" i="14" s="1"/>
  <c r="S26" i="14"/>
  <c r="S27" i="14"/>
  <c r="AC27" i="14" s="1"/>
  <c r="S28" i="14"/>
  <c r="AC28" i="14" s="1"/>
  <c r="S29" i="14"/>
  <c r="S30" i="14"/>
  <c r="S31" i="14"/>
  <c r="AC31" i="14" s="1"/>
  <c r="S32" i="14"/>
  <c r="S33" i="14"/>
  <c r="S34" i="14"/>
  <c r="AC34" i="14" s="1"/>
  <c r="S35" i="14"/>
  <c r="AC35" i="14" s="1"/>
  <c r="S36" i="14"/>
  <c r="S37" i="14"/>
  <c r="AC37" i="14" s="1"/>
  <c r="S38" i="14"/>
  <c r="AC38" i="14" s="1"/>
  <c r="S39" i="14"/>
  <c r="S40" i="14"/>
  <c r="S41" i="14"/>
  <c r="AC41" i="14" s="1"/>
  <c r="S42" i="14"/>
  <c r="AC42" i="14" s="1"/>
  <c r="S43" i="14"/>
  <c r="S44" i="14"/>
  <c r="S45" i="14"/>
  <c r="AC45" i="14" s="1"/>
  <c r="S46" i="14"/>
  <c r="AC46" i="14" s="1"/>
  <c r="V7" i="12"/>
  <c r="Z7" i="12" s="1"/>
  <c r="V8" i="12"/>
  <c r="V9" i="12"/>
  <c r="Z9" i="12" s="1"/>
  <c r="V10" i="12"/>
  <c r="Z10" i="12" s="1"/>
  <c r="V11" i="12"/>
  <c r="V12" i="12"/>
  <c r="V13" i="12"/>
  <c r="Z13" i="12" s="1"/>
  <c r="V14" i="12"/>
  <c r="Z14" i="12" s="1"/>
  <c r="V15" i="12"/>
  <c r="Z15" i="12" s="1"/>
  <c r="V16" i="12"/>
  <c r="Z16" i="12" s="1"/>
  <c r="V17" i="12"/>
  <c r="Z17" i="12" s="1"/>
  <c r="V18" i="12"/>
  <c r="Z18" i="12" s="1"/>
  <c r="V19" i="12"/>
  <c r="Z19" i="12" s="1"/>
  <c r="V20" i="12"/>
  <c r="V21" i="12"/>
  <c r="Z21" i="12" s="1"/>
  <c r="V22" i="12"/>
  <c r="Z22" i="12" s="1"/>
  <c r="V23" i="12"/>
  <c r="Z23" i="12" s="1"/>
  <c r="V24" i="12"/>
  <c r="V25" i="12"/>
  <c r="V26" i="12"/>
  <c r="V27" i="12"/>
  <c r="V28" i="12"/>
  <c r="Z28" i="12" s="1"/>
  <c r="V29" i="12"/>
  <c r="Z29" i="12" s="1"/>
  <c r="V30" i="12"/>
  <c r="Z30" i="12" s="1"/>
  <c r="V31" i="12"/>
  <c r="Z31" i="12" s="1"/>
  <c r="V32" i="12"/>
  <c r="V33" i="12"/>
  <c r="Z33" i="12" s="1"/>
  <c r="V34" i="12"/>
  <c r="V35" i="12"/>
  <c r="V36" i="12"/>
  <c r="Z36" i="12" s="1"/>
  <c r="V37" i="12"/>
  <c r="V38" i="12"/>
  <c r="Z38" i="12" s="1"/>
  <c r="V39" i="12"/>
  <c r="Z39" i="12" s="1"/>
  <c r="V40" i="12"/>
  <c r="Z40" i="12" s="1"/>
  <c r="V41" i="12"/>
  <c r="Z41" i="12" s="1"/>
  <c r="V42" i="12"/>
  <c r="V43" i="12"/>
  <c r="Z43" i="12" s="1"/>
  <c r="V44" i="12"/>
  <c r="V45" i="12"/>
  <c r="Z45" i="12" s="1"/>
  <c r="V46" i="12"/>
  <c r="Z46" i="12" s="1"/>
  <c r="V47" i="12"/>
  <c r="Z47" i="12" s="1"/>
  <c r="V48" i="12"/>
  <c r="Z48" i="12" s="1"/>
  <c r="V49" i="12"/>
  <c r="Z49" i="12" s="1"/>
  <c r="V50" i="12"/>
  <c r="Z50" i="12" s="1"/>
  <c r="V51" i="12"/>
  <c r="Z51" i="12" s="1"/>
  <c r="V52" i="12"/>
  <c r="Z52" i="12" s="1"/>
  <c r="V53" i="12"/>
  <c r="Z53" i="12" s="1"/>
  <c r="V54" i="12"/>
  <c r="Z54" i="12" s="1"/>
  <c r="V55" i="12"/>
  <c r="Z55" i="12" s="1"/>
  <c r="V56" i="12"/>
  <c r="Z56" i="12" s="1"/>
  <c r="V57" i="12"/>
  <c r="Z57" i="12" s="1"/>
  <c r="V58" i="12"/>
  <c r="Z58" i="12" s="1"/>
  <c r="V59" i="12"/>
  <c r="Z59" i="12" s="1"/>
  <c r="V60" i="12"/>
  <c r="Z60" i="12" s="1"/>
  <c r="V61" i="12"/>
  <c r="Z61" i="12" s="1"/>
  <c r="V62" i="12"/>
  <c r="Z62" i="12" s="1"/>
  <c r="V63" i="12"/>
  <c r="Z63" i="12" s="1"/>
  <c r="V64" i="12"/>
  <c r="Z64" i="12" s="1"/>
  <c r="V65" i="12"/>
  <c r="Z65" i="12" s="1"/>
  <c r="V66" i="12"/>
  <c r="Z66" i="12" s="1"/>
  <c r="V67" i="12"/>
  <c r="Z67" i="12" s="1"/>
  <c r="V68" i="12"/>
  <c r="V69" i="12"/>
  <c r="Z69" i="12" s="1"/>
  <c r="V70" i="12"/>
  <c r="V71" i="12"/>
  <c r="Z71" i="12" s="1"/>
  <c r="V72" i="12"/>
  <c r="Z72" i="12" s="1"/>
  <c r="V73" i="12"/>
  <c r="V74" i="12"/>
  <c r="Z74" i="12" s="1"/>
  <c r="V75" i="12"/>
  <c r="Z75" i="12" s="1"/>
  <c r="V76" i="12"/>
  <c r="V77" i="12"/>
  <c r="V78" i="12"/>
  <c r="Z78" i="12" s="1"/>
  <c r="V79" i="12"/>
  <c r="Z79" i="12" s="1"/>
  <c r="V80" i="12"/>
  <c r="Z80" i="12" s="1"/>
  <c r="V81" i="12"/>
  <c r="V82" i="12"/>
  <c r="Z82" i="12" s="1"/>
  <c r="V83" i="12"/>
  <c r="Z83" i="12" s="1"/>
  <c r="V84" i="12"/>
  <c r="Z84" i="12" s="1"/>
  <c r="V85" i="12"/>
  <c r="V86" i="12"/>
  <c r="Z86" i="12" s="1"/>
  <c r="V87" i="12"/>
  <c r="V88" i="12"/>
  <c r="Z88" i="12" s="1"/>
  <c r="V89" i="12"/>
  <c r="V90" i="12"/>
  <c r="V91" i="12"/>
  <c r="Z91" i="12" s="1"/>
  <c r="V92" i="12"/>
  <c r="Z92" i="12" s="1"/>
  <c r="V93" i="12"/>
  <c r="Z93" i="12" s="1"/>
  <c r="V94" i="12"/>
  <c r="V95" i="12"/>
  <c r="Z95" i="12" s="1"/>
  <c r="V96" i="12"/>
  <c r="V97" i="12"/>
  <c r="Z97" i="12" s="1"/>
  <c r="V98" i="12"/>
  <c r="V99" i="12"/>
  <c r="V100" i="12"/>
  <c r="Z100" i="12" s="1"/>
  <c r="V101" i="12"/>
  <c r="Z101" i="12" s="1"/>
  <c r="V102" i="12"/>
  <c r="V103" i="12"/>
  <c r="Z103" i="12" s="1"/>
  <c r="V104" i="12"/>
  <c r="Z104" i="12" s="1"/>
  <c r="V105" i="12"/>
  <c r="Z105" i="12" s="1"/>
  <c r="V106" i="12"/>
  <c r="V107" i="12"/>
  <c r="Z107" i="12" s="1"/>
  <c r="V108" i="12"/>
  <c r="Z108" i="12" s="1"/>
  <c r="V109" i="12"/>
  <c r="Z109" i="12" s="1"/>
  <c r="V110" i="12"/>
  <c r="V111" i="12"/>
  <c r="Z111" i="12" s="1"/>
  <c r="V112" i="12"/>
  <c r="Z112" i="12" s="1"/>
  <c r="V113" i="12"/>
  <c r="Z113" i="12" s="1"/>
  <c r="V114" i="12"/>
  <c r="V115" i="12"/>
  <c r="Z115" i="12" s="1"/>
  <c r="V116" i="12"/>
  <c r="V117" i="12"/>
  <c r="Z117" i="12" s="1"/>
  <c r="V118" i="12"/>
  <c r="V119" i="12"/>
  <c r="V120" i="12"/>
  <c r="Z120" i="12" s="1"/>
  <c r="V121" i="12"/>
  <c r="Z121" i="12" s="1"/>
  <c r="V122" i="12"/>
  <c r="Z122" i="12" s="1"/>
  <c r="V123" i="12"/>
  <c r="Z123" i="12" s="1"/>
  <c r="V124" i="12"/>
  <c r="Z124" i="12" s="1"/>
  <c r="V125" i="12"/>
  <c r="V126" i="12"/>
  <c r="Z126" i="12" s="1"/>
  <c r="V127" i="12"/>
  <c r="Z127" i="12" s="1"/>
  <c r="V128" i="12"/>
  <c r="Z128" i="12" s="1"/>
  <c r="V129" i="12"/>
  <c r="Z129" i="12" s="1"/>
  <c r="V130" i="12"/>
  <c r="Z130" i="12" s="1"/>
  <c r="V131" i="12"/>
  <c r="V132" i="12"/>
  <c r="Z132" i="12" s="1"/>
  <c r="V133" i="12"/>
  <c r="Z133" i="12" s="1"/>
  <c r="V134" i="12"/>
  <c r="Z134" i="12" s="1"/>
  <c r="V135" i="12"/>
  <c r="V136" i="12"/>
  <c r="Z136" i="12" s="1"/>
  <c r="V137" i="12"/>
  <c r="Z137" i="12" s="1"/>
  <c r="V138" i="12"/>
  <c r="Z138" i="12" s="1"/>
  <c r="V139" i="12"/>
  <c r="V140" i="12"/>
  <c r="Z140" i="12" s="1"/>
  <c r="V141" i="12"/>
  <c r="Z141" i="12" s="1"/>
  <c r="V142" i="12"/>
  <c r="V143" i="12"/>
  <c r="Z143" i="12" s="1"/>
  <c r="V144" i="12"/>
  <c r="Z144" i="12" s="1"/>
  <c r="V145" i="12"/>
  <c r="V146" i="12"/>
  <c r="Z146" i="12" s="1"/>
  <c r="V147" i="12"/>
  <c r="Z147" i="12" s="1"/>
  <c r="V148" i="12"/>
  <c r="V149" i="12"/>
  <c r="V150" i="12"/>
  <c r="Z150" i="12" s="1"/>
  <c r="V151" i="12"/>
  <c r="Z151" i="12" s="1"/>
  <c r="V152" i="12"/>
  <c r="Z152" i="12" s="1"/>
  <c r="V153" i="12"/>
  <c r="Z153" i="12" s="1"/>
  <c r="V154" i="12"/>
  <c r="V155" i="12"/>
  <c r="Z155" i="12" s="1"/>
  <c r="V156" i="12"/>
  <c r="Z156" i="12" s="1"/>
  <c r="V157" i="12"/>
  <c r="Z157" i="12" s="1"/>
  <c r="V158" i="12"/>
  <c r="Z158" i="12" s="1"/>
  <c r="V159" i="12"/>
  <c r="V160" i="12"/>
  <c r="Z160" i="12" s="1"/>
  <c r="V161" i="12"/>
  <c r="V162" i="12"/>
  <c r="Z162" i="12" s="1"/>
  <c r="V163" i="12"/>
  <c r="Z163" i="12" s="1"/>
  <c r="V164" i="12"/>
  <c r="Z164" i="12" s="1"/>
  <c r="V165" i="12"/>
  <c r="Z165" i="12" s="1"/>
  <c r="V166" i="12"/>
  <c r="Z166" i="12" s="1"/>
  <c r="V167" i="12"/>
  <c r="Z167" i="12" s="1"/>
  <c r="V168" i="12"/>
  <c r="Z168" i="12" s="1"/>
  <c r="V169" i="12"/>
  <c r="V170" i="12"/>
  <c r="Z170" i="12" s="1"/>
  <c r="V171" i="12"/>
  <c r="Z171" i="12" s="1"/>
  <c r="V172" i="12"/>
  <c r="Z172" i="12" s="1"/>
  <c r="V173" i="12"/>
  <c r="Z173" i="12" s="1"/>
  <c r="V174" i="12"/>
  <c r="Z174" i="12" s="1"/>
  <c r="V175" i="12"/>
  <c r="Z175" i="12" s="1"/>
  <c r="V176" i="12"/>
  <c r="V177" i="12"/>
  <c r="Z177" i="12" s="1"/>
  <c r="V178" i="12"/>
  <c r="Z178" i="12" s="1"/>
  <c r="V179" i="12"/>
  <c r="Z179" i="12" s="1"/>
  <c r="V180" i="12"/>
  <c r="Z180" i="12" s="1"/>
  <c r="V181" i="12"/>
  <c r="Z181" i="12" s="1"/>
  <c r="V182" i="12"/>
  <c r="Z182" i="12" s="1"/>
  <c r="V183" i="12"/>
  <c r="Z183" i="12" s="1"/>
  <c r="V184" i="12"/>
  <c r="Z184" i="12" s="1"/>
  <c r="V185" i="12"/>
  <c r="V186" i="12"/>
  <c r="Z186" i="12" s="1"/>
  <c r="V187" i="12"/>
  <c r="Z187" i="12" s="1"/>
  <c r="V188" i="12"/>
  <c r="Z188" i="12" s="1"/>
  <c r="V189" i="12"/>
  <c r="Z189" i="12" s="1"/>
  <c r="V190" i="12"/>
  <c r="Z190" i="12" s="1"/>
  <c r="V191" i="12"/>
  <c r="V192" i="12"/>
  <c r="Z192" i="12" s="1"/>
  <c r="V193" i="12"/>
  <c r="Z193" i="12" s="1"/>
  <c r="V194" i="12"/>
  <c r="Z194" i="12" s="1"/>
  <c r="V195" i="12"/>
  <c r="Z195" i="12" s="1"/>
  <c r="V196" i="12"/>
  <c r="V197" i="12"/>
  <c r="V198" i="12"/>
  <c r="Z198" i="12" s="1"/>
  <c r="V199" i="12"/>
  <c r="Z199" i="12" s="1"/>
  <c r="V200" i="12"/>
  <c r="Z200" i="12" s="1"/>
  <c r="V201" i="12"/>
  <c r="Z201" i="12" s="1"/>
  <c r="V202" i="12"/>
  <c r="Z202" i="12" s="1"/>
  <c r="V203" i="12"/>
  <c r="Z203" i="12" s="1"/>
  <c r="V204" i="12"/>
  <c r="Z204" i="12" s="1"/>
  <c r="V205" i="12"/>
  <c r="Z205" i="12" s="1"/>
  <c r="V206" i="12"/>
  <c r="Z206" i="12" s="1"/>
  <c r="V207" i="12"/>
  <c r="Z207" i="12" s="1"/>
  <c r="V208" i="12"/>
  <c r="Z208" i="12" s="1"/>
  <c r="V209" i="12"/>
  <c r="Z209" i="12" s="1"/>
  <c r="V210" i="12"/>
  <c r="Z210" i="12" s="1"/>
  <c r="V211" i="12"/>
  <c r="V212" i="12"/>
  <c r="Z212" i="12" s="1"/>
  <c r="V213" i="12"/>
  <c r="Z213" i="12" s="1"/>
  <c r="V214" i="12"/>
  <c r="V215" i="12"/>
  <c r="Z215" i="12" s="1"/>
  <c r="V216" i="12"/>
  <c r="Z216" i="12" s="1"/>
  <c r="V217" i="12"/>
  <c r="Z217" i="12" s="1"/>
  <c r="V218" i="12"/>
  <c r="Z218" i="12" s="1"/>
  <c r="V219" i="12"/>
  <c r="V220" i="12"/>
  <c r="Z220" i="12" s="1"/>
  <c r="V221" i="12"/>
  <c r="V222" i="12"/>
  <c r="Z222" i="12" s="1"/>
  <c r="V223" i="12"/>
  <c r="Z223" i="12" s="1"/>
  <c r="V224" i="12"/>
  <c r="Z224" i="12" s="1"/>
  <c r="V225" i="12"/>
  <c r="V226" i="12"/>
  <c r="V227" i="12"/>
  <c r="V228" i="12"/>
  <c r="Z228" i="12" s="1"/>
  <c r="V229" i="12"/>
  <c r="Z229" i="12" s="1"/>
  <c r="V230" i="12"/>
  <c r="Z230" i="12" s="1"/>
  <c r="V231" i="12"/>
  <c r="V232" i="12"/>
  <c r="V233" i="12"/>
  <c r="Z233" i="12" s="1"/>
  <c r="V234" i="12"/>
  <c r="Z234" i="12" s="1"/>
  <c r="V235" i="12"/>
  <c r="V236" i="12"/>
  <c r="Z236" i="12" s="1"/>
  <c r="V237" i="12"/>
  <c r="Z237" i="12" s="1"/>
  <c r="V238" i="12"/>
  <c r="Z238" i="12" s="1"/>
  <c r="V239" i="12"/>
  <c r="V240" i="12"/>
  <c r="V241" i="12"/>
  <c r="V242" i="12"/>
  <c r="Z242" i="12" s="1"/>
  <c r="V243" i="12"/>
  <c r="Z243" i="12" s="1"/>
  <c r="V244" i="12"/>
  <c r="Z244" i="12" s="1"/>
  <c r="V245" i="12"/>
  <c r="Z245" i="12" s="1"/>
  <c r="V246" i="12"/>
  <c r="Z246" i="12" s="1"/>
  <c r="V247" i="12"/>
  <c r="V248" i="12"/>
  <c r="Z248" i="12" s="1"/>
  <c r="V249" i="12"/>
  <c r="Z249" i="12" s="1"/>
  <c r="V250" i="12"/>
  <c r="Z250" i="12" s="1"/>
  <c r="V251" i="12"/>
  <c r="Z251" i="12" s="1"/>
  <c r="V252" i="12"/>
  <c r="Z252" i="12" s="1"/>
  <c r="V253" i="12"/>
  <c r="Z253" i="12" s="1"/>
  <c r="V254" i="12"/>
  <c r="V255" i="12"/>
  <c r="Z255" i="12" s="1"/>
  <c r="V256" i="12"/>
  <c r="V257" i="12"/>
  <c r="V258" i="12"/>
  <c r="Z258" i="12" s="1"/>
  <c r="V259" i="12"/>
  <c r="Z259" i="12" s="1"/>
  <c r="V260" i="12"/>
  <c r="Z260" i="12" s="1"/>
  <c r="V261" i="12"/>
  <c r="Z261" i="12" s="1"/>
  <c r="V262" i="12"/>
  <c r="Z262" i="12" s="1"/>
  <c r="V263" i="12"/>
  <c r="Z263" i="12" s="1"/>
  <c r="V264" i="12"/>
  <c r="Z264" i="12" s="1"/>
  <c r="V265" i="12"/>
  <c r="V266" i="12"/>
  <c r="Z266" i="12" s="1"/>
  <c r="V267" i="12"/>
  <c r="Z267" i="12" s="1"/>
  <c r="V268" i="12"/>
  <c r="Z268" i="12" s="1"/>
  <c r="V269" i="12"/>
  <c r="V270" i="12"/>
  <c r="Z270" i="12" s="1"/>
  <c r="V271" i="12"/>
  <c r="Z271" i="12" s="1"/>
  <c r="V272" i="12"/>
  <c r="Z272" i="12" s="1"/>
  <c r="V273" i="12"/>
  <c r="V274" i="12"/>
  <c r="V275" i="12"/>
  <c r="Z275" i="12" s="1"/>
  <c r="V276" i="12"/>
  <c r="V277" i="12"/>
  <c r="Z277" i="12" s="1"/>
  <c r="V278" i="12"/>
  <c r="V279" i="12"/>
  <c r="Z279" i="12" s="1"/>
  <c r="V280" i="12"/>
  <c r="Z280" i="12" s="1"/>
  <c r="V281" i="12"/>
  <c r="Z281" i="12" s="1"/>
  <c r="V282" i="12"/>
  <c r="Z282" i="12" s="1"/>
  <c r="V283" i="12"/>
  <c r="Z283" i="12" s="1"/>
  <c r="V284" i="12"/>
  <c r="Z284" i="12" s="1"/>
  <c r="V285" i="12"/>
  <c r="V286" i="12"/>
  <c r="V287" i="12"/>
  <c r="Z287" i="12" s="1"/>
  <c r="V288" i="12"/>
  <c r="Z288" i="12" s="1"/>
  <c r="V289" i="12"/>
  <c r="V290" i="12"/>
  <c r="Z290" i="12" s="1"/>
  <c r="V291" i="12"/>
  <c r="V292" i="12"/>
  <c r="Z292" i="12" s="1"/>
  <c r="V293" i="12"/>
  <c r="Z293" i="12" s="1"/>
  <c r="V294" i="12"/>
  <c r="Z294" i="12" s="1"/>
  <c r="V295" i="12"/>
  <c r="V296" i="12"/>
  <c r="Z296" i="12" s="1"/>
  <c r="V297" i="12"/>
  <c r="Z297" i="12" s="1"/>
  <c r="V298" i="12"/>
  <c r="V299" i="12"/>
  <c r="Z299" i="12" s="1"/>
  <c r="V300" i="12"/>
  <c r="Z300" i="12" s="1"/>
  <c r="V301" i="12"/>
  <c r="Z301" i="12" s="1"/>
  <c r="V302" i="12"/>
  <c r="V303" i="12"/>
  <c r="Z303" i="12" s="1"/>
  <c r="V304" i="12"/>
  <c r="V305" i="12"/>
  <c r="V306" i="12"/>
  <c r="Z306" i="12" s="1"/>
  <c r="V307" i="12"/>
  <c r="Z307" i="12" s="1"/>
  <c r="V308" i="12"/>
  <c r="Z308" i="12" s="1"/>
  <c r="V309" i="12"/>
  <c r="Z309" i="12" s="1"/>
  <c r="V310" i="12"/>
  <c r="Z310" i="12" s="1"/>
  <c r="V311" i="12"/>
  <c r="Z311" i="12" s="1"/>
  <c r="V312" i="12"/>
  <c r="Z312" i="12" s="1"/>
  <c r="V313" i="12"/>
  <c r="V314" i="12"/>
  <c r="Z314" i="12" s="1"/>
  <c r="V315" i="12"/>
  <c r="Z315" i="12" s="1"/>
  <c r="V316" i="12"/>
  <c r="Z316" i="12" s="1"/>
  <c r="V317" i="12"/>
  <c r="V318" i="12"/>
  <c r="Z318" i="12" s="1"/>
  <c r="V319" i="12"/>
  <c r="V320" i="12"/>
  <c r="Z320" i="12" s="1"/>
  <c r="V321" i="12"/>
  <c r="Z321" i="12" s="1"/>
  <c r="V322" i="12"/>
  <c r="Z322" i="12" s="1"/>
  <c r="V323" i="12"/>
  <c r="Z323" i="12" s="1"/>
  <c r="V324" i="12"/>
  <c r="Z324" i="12" s="1"/>
  <c r="V325" i="12"/>
  <c r="Z325" i="12" s="1"/>
  <c r="V326" i="12"/>
  <c r="V327" i="12"/>
  <c r="Z327" i="12" s="1"/>
  <c r="V328" i="12"/>
  <c r="V329" i="12"/>
  <c r="Z329" i="12" s="1"/>
  <c r="V330" i="12"/>
  <c r="Z330" i="12" s="1"/>
  <c r="V331" i="12"/>
  <c r="V332" i="12"/>
  <c r="Z332" i="12" s="1"/>
  <c r="V333" i="12"/>
  <c r="Z333" i="12" s="1"/>
  <c r="V334" i="12"/>
  <c r="Z334" i="12" s="1"/>
  <c r="V335" i="12"/>
  <c r="V336" i="12"/>
  <c r="Z336" i="12" s="1"/>
  <c r="V337" i="12"/>
  <c r="V338" i="12"/>
  <c r="Z338" i="12" s="1"/>
  <c r="V339" i="12"/>
  <c r="V340" i="12"/>
  <c r="Z340" i="12" s="1"/>
  <c r="V341" i="12"/>
  <c r="V342" i="12"/>
  <c r="Z342" i="12" s="1"/>
  <c r="V343" i="12"/>
  <c r="Z343" i="12" s="1"/>
  <c r="V344" i="12"/>
  <c r="Z344" i="12" s="1"/>
  <c r="V345" i="12"/>
  <c r="Z345" i="12" s="1"/>
  <c r="V346" i="12"/>
  <c r="Z346" i="12" s="1"/>
  <c r="V347" i="12"/>
  <c r="Z347" i="12" s="1"/>
  <c r="V348" i="12"/>
  <c r="Z348" i="12" s="1"/>
  <c r="V349" i="12"/>
  <c r="V350" i="12"/>
  <c r="Z350" i="12" s="1"/>
  <c r="V351" i="12"/>
  <c r="Z351" i="12" s="1"/>
  <c r="V352" i="12"/>
  <c r="V353" i="12"/>
  <c r="Z353" i="12" s="1"/>
  <c r="V354" i="12"/>
  <c r="V355" i="12"/>
  <c r="Z355" i="12" s="1"/>
  <c r="V356" i="12"/>
  <c r="V357" i="12"/>
  <c r="Z357" i="12" s="1"/>
  <c r="V358" i="12"/>
  <c r="V359" i="12"/>
  <c r="Z359" i="12" s="1"/>
  <c r="V360" i="12"/>
  <c r="Z360" i="12" s="1"/>
  <c r="V361" i="12"/>
  <c r="Z361" i="12" s="1"/>
  <c r="V362" i="12"/>
  <c r="Z362" i="12" s="1"/>
  <c r="V363" i="12"/>
  <c r="Z363" i="12" s="1"/>
  <c r="V364" i="12"/>
  <c r="Z364" i="12" s="1"/>
  <c r="V365" i="12"/>
  <c r="Z365" i="12" s="1"/>
  <c r="V366" i="12"/>
  <c r="Z366" i="12" s="1"/>
  <c r="V367" i="12"/>
  <c r="Z367" i="12" s="1"/>
  <c r="V368" i="12"/>
  <c r="V369" i="12"/>
  <c r="V370" i="12"/>
  <c r="Z370" i="12" s="1"/>
  <c r="V371" i="12"/>
  <c r="Z371" i="12" s="1"/>
  <c r="V372" i="12"/>
  <c r="Z372" i="12" s="1"/>
  <c r="V373" i="12"/>
  <c r="V374" i="12"/>
  <c r="Z374" i="12" s="1"/>
  <c r="V375" i="12"/>
  <c r="Z375" i="12" s="1"/>
  <c r="V376" i="12"/>
  <c r="Z376" i="12" s="1"/>
  <c r="V377" i="12"/>
  <c r="V378" i="12"/>
  <c r="Z378" i="12" s="1"/>
  <c r="V379" i="12"/>
  <c r="Z379" i="12" s="1"/>
  <c r="V380" i="12"/>
  <c r="Z380" i="12" s="1"/>
  <c r="V381" i="12"/>
  <c r="Z381" i="12" s="1"/>
  <c r="V382" i="12"/>
  <c r="V383" i="12"/>
  <c r="Z383" i="12" s="1"/>
  <c r="V384" i="12"/>
  <c r="Z384" i="12" s="1"/>
  <c r="V385" i="12"/>
  <c r="Z385" i="12" s="1"/>
  <c r="V386" i="12"/>
  <c r="V387" i="12"/>
  <c r="V388" i="12"/>
  <c r="V389" i="12"/>
  <c r="Z389" i="12" s="1"/>
  <c r="V390" i="12"/>
  <c r="Z390" i="12" s="1"/>
  <c r="V391" i="12"/>
  <c r="V392" i="12"/>
  <c r="V393" i="12"/>
  <c r="Z393" i="12" s="1"/>
  <c r="V394" i="12"/>
  <c r="Z394" i="12" s="1"/>
  <c r="V395" i="12"/>
  <c r="Z395" i="12" s="1"/>
  <c r="V396" i="12"/>
  <c r="Z396" i="12" s="1"/>
  <c r="V397" i="12"/>
  <c r="V398" i="12"/>
  <c r="V399" i="12"/>
  <c r="Z399" i="12" s="1"/>
  <c r="V400" i="12"/>
  <c r="V401" i="12"/>
  <c r="V402" i="12"/>
  <c r="Z402" i="12" s="1"/>
  <c r="V403" i="12"/>
  <c r="V404" i="12"/>
  <c r="Z404" i="12" s="1"/>
  <c r="V405" i="12"/>
  <c r="Z405" i="12" s="1"/>
  <c r="V406" i="12"/>
  <c r="Z406" i="12" s="1"/>
  <c r="V407" i="12"/>
  <c r="Z407" i="12" s="1"/>
  <c r="V408" i="12"/>
  <c r="Z408" i="12" s="1"/>
  <c r="V409" i="12"/>
  <c r="Z409" i="12" s="1"/>
  <c r="V410" i="12"/>
  <c r="Z410" i="12" s="1"/>
  <c r="V411" i="12"/>
  <c r="Z411" i="12" s="1"/>
  <c r="V412" i="12"/>
  <c r="Z412" i="12" s="1"/>
  <c r="V413" i="12"/>
  <c r="Z413" i="12" s="1"/>
  <c r="V414" i="12"/>
  <c r="Z414" i="12" s="1"/>
  <c r="V415" i="12"/>
  <c r="Z415" i="12" s="1"/>
  <c r="V416" i="12"/>
  <c r="Z416" i="12" s="1"/>
  <c r="V417" i="12"/>
  <c r="V418" i="12"/>
  <c r="Z418" i="12" s="1"/>
  <c r="V419" i="12"/>
  <c r="Z419" i="12" s="1"/>
  <c r="V420" i="12"/>
  <c r="Z420" i="12" s="1"/>
  <c r="V421" i="12"/>
  <c r="V422" i="12"/>
  <c r="Z422" i="12" s="1"/>
  <c r="V423" i="12"/>
  <c r="Z423" i="12" s="1"/>
  <c r="V424" i="12"/>
  <c r="Z424" i="12" s="1"/>
  <c r="V425" i="12"/>
  <c r="Z425" i="12" s="1"/>
  <c r="V426" i="12"/>
  <c r="Z426" i="12" s="1"/>
  <c r="V427" i="12"/>
  <c r="V428" i="12"/>
  <c r="V429" i="12"/>
  <c r="V430" i="12"/>
  <c r="Z430" i="12" s="1"/>
  <c r="V431" i="12"/>
  <c r="Z431" i="12" s="1"/>
  <c r="V432" i="12"/>
  <c r="Z432" i="12" s="1"/>
  <c r="V433" i="12"/>
  <c r="V434" i="12"/>
  <c r="Z434" i="12" s="1"/>
  <c r="V435" i="12"/>
  <c r="Z435" i="12" s="1"/>
  <c r="V436" i="12"/>
  <c r="Z436" i="12" s="1"/>
  <c r="V437" i="12"/>
  <c r="V438" i="12"/>
  <c r="V439" i="12"/>
  <c r="Z439" i="12" s="1"/>
  <c r="V440" i="12"/>
  <c r="Z440" i="12" s="1"/>
  <c r="V441" i="12"/>
  <c r="Z441" i="12" s="1"/>
  <c r="V442" i="12"/>
  <c r="Z442" i="12" s="1"/>
  <c r="V443" i="12"/>
  <c r="Z443" i="12" s="1"/>
  <c r="V444" i="12"/>
  <c r="Z444" i="12" s="1"/>
  <c r="V445" i="12"/>
  <c r="Z445" i="12" s="1"/>
  <c r="V446" i="12"/>
  <c r="Z446" i="12" s="1"/>
  <c r="V447" i="12"/>
  <c r="Z447" i="12" s="1"/>
  <c r="V448" i="12"/>
  <c r="V449" i="12"/>
  <c r="Z449" i="12" s="1"/>
  <c r="V450" i="12"/>
  <c r="Z450" i="12" s="1"/>
  <c r="V451" i="12"/>
  <c r="Z451" i="12" s="1"/>
  <c r="V452" i="12"/>
  <c r="Z452" i="12" s="1"/>
  <c r="V453" i="12"/>
  <c r="Z453" i="12" s="1"/>
  <c r="V454" i="12"/>
  <c r="Z454" i="12" s="1"/>
  <c r="V455" i="12"/>
  <c r="Z455" i="12" s="1"/>
  <c r="V456" i="12"/>
  <c r="Z456" i="12" s="1"/>
  <c r="V457" i="12"/>
  <c r="Z457" i="12" s="1"/>
  <c r="V458" i="12"/>
  <c r="V459" i="12"/>
  <c r="Z459" i="12" s="1"/>
  <c r="V460" i="12"/>
  <c r="Z460" i="12" s="1"/>
  <c r="V461" i="12"/>
  <c r="V462" i="12"/>
  <c r="Z462" i="12" s="1"/>
  <c r="V463" i="12"/>
  <c r="Z463" i="12" s="1"/>
  <c r="V464" i="12"/>
  <c r="Z464" i="12" s="1"/>
  <c r="V465" i="12"/>
  <c r="Z465" i="12" s="1"/>
  <c r="V466" i="12"/>
  <c r="V467" i="12"/>
  <c r="Z467" i="12" s="1"/>
  <c r="V468" i="12"/>
  <c r="Z468" i="12" s="1"/>
  <c r="V469" i="12"/>
  <c r="V470" i="12"/>
  <c r="V471" i="12"/>
  <c r="Z471" i="12" s="1"/>
  <c r="V472" i="12"/>
  <c r="Z472" i="12" s="1"/>
  <c r="V473" i="12"/>
  <c r="Z473" i="12" s="1"/>
  <c r="V474" i="12"/>
  <c r="Z474" i="12" s="1"/>
  <c r="V475" i="12"/>
  <c r="V476" i="12"/>
  <c r="Z476" i="12" s="1"/>
  <c r="V477" i="12"/>
  <c r="Z477" i="12" s="1"/>
  <c r="V478" i="12"/>
  <c r="V479" i="12"/>
  <c r="Z479" i="12" s="1"/>
  <c r="V480" i="12"/>
  <c r="Z480" i="12" s="1"/>
  <c r="V481" i="12"/>
  <c r="Z481" i="12" s="1"/>
  <c r="V482" i="12"/>
  <c r="Z482" i="12" s="1"/>
  <c r="V483" i="12"/>
  <c r="V484" i="12"/>
  <c r="Z484" i="12" s="1"/>
  <c r="V485" i="12"/>
  <c r="Z485" i="12" s="1"/>
  <c r="V486" i="12"/>
  <c r="V487" i="12"/>
  <c r="Z487" i="12" s="1"/>
  <c r="V488" i="12"/>
  <c r="V489" i="12"/>
  <c r="Z489" i="12" s="1"/>
  <c r="V490" i="12"/>
  <c r="Z490" i="12" s="1"/>
  <c r="V491" i="12"/>
  <c r="V492" i="12"/>
  <c r="V493" i="12"/>
  <c r="Z493" i="12" s="1"/>
  <c r="V494" i="12"/>
  <c r="Z494" i="12" s="1"/>
  <c r="V495" i="12"/>
  <c r="Z495" i="12" s="1"/>
  <c r="V496" i="12"/>
  <c r="Z496" i="12" s="1"/>
  <c r="V497" i="12"/>
  <c r="V498" i="12"/>
  <c r="Z498" i="12" s="1"/>
  <c r="V499" i="12"/>
  <c r="Z499" i="12" s="1"/>
  <c r="V500" i="12"/>
  <c r="Z500" i="12" s="1"/>
  <c r="V501" i="12"/>
  <c r="V502" i="12"/>
  <c r="Z502" i="12" s="1"/>
  <c r="V503" i="12"/>
  <c r="Z503" i="12" s="1"/>
  <c r="V504" i="12"/>
  <c r="Z504" i="12" s="1"/>
  <c r="V505" i="12"/>
  <c r="Z505" i="12" s="1"/>
  <c r="V506" i="12"/>
  <c r="V507" i="12"/>
  <c r="Z507" i="12" s="1"/>
  <c r="V508" i="12"/>
  <c r="Z508" i="12" s="1"/>
  <c r="V509" i="12"/>
  <c r="Z509" i="12" s="1"/>
  <c r="V510" i="12"/>
  <c r="V511" i="12"/>
  <c r="Z511" i="12" s="1"/>
  <c r="V7" i="13"/>
  <c r="Z7" i="13" s="1"/>
  <c r="V8" i="13"/>
  <c r="Z8" i="13" s="1"/>
  <c r="V9" i="13"/>
  <c r="Z9" i="13" s="1"/>
  <c r="V10" i="13"/>
  <c r="Z10" i="13" s="1"/>
  <c r="V11" i="13"/>
  <c r="Z11" i="13" s="1"/>
  <c r="V12" i="13"/>
  <c r="Z12" i="13" s="1"/>
  <c r="V13" i="13"/>
  <c r="V14" i="13"/>
  <c r="Z14" i="13" s="1"/>
  <c r="V15" i="13"/>
  <c r="V16" i="13"/>
  <c r="Z16" i="13" s="1"/>
  <c r="V17" i="13"/>
  <c r="Z17" i="13" s="1"/>
  <c r="V18" i="13"/>
  <c r="Z18" i="13" s="1"/>
  <c r="V19" i="13"/>
  <c r="Z19" i="13" s="1"/>
  <c r="V20" i="13"/>
  <c r="Z20" i="13" s="1"/>
  <c r="V21" i="13"/>
  <c r="Z21" i="13" s="1"/>
  <c r="V22" i="13"/>
  <c r="Z22" i="13" s="1"/>
  <c r="V23" i="13"/>
  <c r="Z23" i="13" s="1"/>
  <c r="V24" i="13"/>
  <c r="Z24" i="13" s="1"/>
  <c r="V25" i="13"/>
  <c r="Z25" i="13" s="1"/>
  <c r="V26" i="13"/>
  <c r="V27" i="13"/>
  <c r="Z27" i="13" s="1"/>
  <c r="V28" i="13"/>
  <c r="Z28" i="13" s="1"/>
  <c r="V29" i="13"/>
  <c r="Z29" i="13" s="1"/>
  <c r="V30" i="13"/>
  <c r="Z30" i="13" s="1"/>
  <c r="V31" i="13"/>
  <c r="Z31" i="13" s="1"/>
  <c r="V32" i="13"/>
  <c r="Z32" i="13" s="1"/>
  <c r="V33" i="13"/>
  <c r="Z33" i="13" s="1"/>
  <c r="V34" i="13"/>
  <c r="Z34" i="13" s="1"/>
  <c r="V35" i="13"/>
  <c r="V36" i="13"/>
  <c r="Z36" i="13" s="1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AK19" i="14"/>
  <c r="AM19" i="14" s="1"/>
  <c r="AK21" i="14"/>
  <c r="AM21" i="14" s="1"/>
  <c r="AK22" i="14"/>
  <c r="AM22" i="14" s="1"/>
  <c r="AK35" i="14"/>
  <c r="AM35" i="14" s="1"/>
  <c r="AK37" i="14"/>
  <c r="AM37" i="14" s="1"/>
  <c r="AK38" i="14"/>
  <c r="AM38" i="14" s="1"/>
  <c r="U7" i="12"/>
  <c r="Y7" i="12" s="1"/>
  <c r="U8" i="12"/>
  <c r="Y8" i="12" s="1"/>
  <c r="U9" i="12"/>
  <c r="Y9" i="12" s="1"/>
  <c r="U10" i="12"/>
  <c r="Y10" i="12" s="1"/>
  <c r="U11" i="12"/>
  <c r="Y11" i="12" s="1"/>
  <c r="U12" i="12"/>
  <c r="Y12" i="12" s="1"/>
  <c r="U13" i="12"/>
  <c r="Y13" i="12" s="1"/>
  <c r="U14" i="12"/>
  <c r="Y14" i="12" s="1"/>
  <c r="U15" i="12"/>
  <c r="Y15" i="12" s="1"/>
  <c r="U16" i="12"/>
  <c r="Y16" i="12" s="1"/>
  <c r="U17" i="12"/>
  <c r="Y17" i="12" s="1"/>
  <c r="U18" i="12"/>
  <c r="Y18" i="12" s="1"/>
  <c r="U19" i="12"/>
  <c r="Y19" i="12" s="1"/>
  <c r="U20" i="12"/>
  <c r="Y20" i="12" s="1"/>
  <c r="U21" i="12"/>
  <c r="Y21" i="12" s="1"/>
  <c r="U22" i="12"/>
  <c r="Y22" i="12" s="1"/>
  <c r="U23" i="12"/>
  <c r="Y23" i="12" s="1"/>
  <c r="U24" i="12"/>
  <c r="Y24" i="12" s="1"/>
  <c r="U25" i="12"/>
  <c r="Y25" i="12" s="1"/>
  <c r="U26" i="12"/>
  <c r="Y26" i="12" s="1"/>
  <c r="U27" i="12"/>
  <c r="Y27" i="12" s="1"/>
  <c r="U28" i="12"/>
  <c r="Y28" i="12" s="1"/>
  <c r="U29" i="12"/>
  <c r="Y29" i="12" s="1"/>
  <c r="U30" i="12"/>
  <c r="Y30" i="12" s="1"/>
  <c r="U31" i="12"/>
  <c r="Y31" i="12" s="1"/>
  <c r="U32" i="12"/>
  <c r="Y32" i="12" s="1"/>
  <c r="U33" i="12"/>
  <c r="Y33" i="12" s="1"/>
  <c r="U34" i="12"/>
  <c r="Y34" i="12" s="1"/>
  <c r="U35" i="12"/>
  <c r="Y35" i="12" s="1"/>
  <c r="U36" i="12"/>
  <c r="Y36" i="12" s="1"/>
  <c r="U37" i="12"/>
  <c r="Y37" i="12" s="1"/>
  <c r="U38" i="12"/>
  <c r="Y38" i="12" s="1"/>
  <c r="U39" i="12"/>
  <c r="Y39" i="12" s="1"/>
  <c r="U40" i="12"/>
  <c r="Y40" i="12" s="1"/>
  <c r="U41" i="12"/>
  <c r="Y41" i="12" s="1"/>
  <c r="U42" i="12"/>
  <c r="Y42" i="12" s="1"/>
  <c r="U43" i="12"/>
  <c r="Y43" i="12" s="1"/>
  <c r="U44" i="12"/>
  <c r="Y44" i="12" s="1"/>
  <c r="U45" i="12"/>
  <c r="Y45" i="12" s="1"/>
  <c r="U46" i="12"/>
  <c r="Y46" i="12" s="1"/>
  <c r="U47" i="12"/>
  <c r="Y47" i="12" s="1"/>
  <c r="U48" i="12"/>
  <c r="Y48" i="12" s="1"/>
  <c r="U49" i="12"/>
  <c r="Y49" i="12" s="1"/>
  <c r="U50" i="12"/>
  <c r="Y50" i="12" s="1"/>
  <c r="U51" i="12"/>
  <c r="Y51" i="12" s="1"/>
  <c r="U52" i="12"/>
  <c r="Y52" i="12" s="1"/>
  <c r="U53" i="12"/>
  <c r="Y53" i="12" s="1"/>
  <c r="U54" i="12"/>
  <c r="Y54" i="12" s="1"/>
  <c r="U55" i="12"/>
  <c r="Y55" i="12" s="1"/>
  <c r="U56" i="12"/>
  <c r="Y56" i="12" s="1"/>
  <c r="U57" i="12"/>
  <c r="Y57" i="12" s="1"/>
  <c r="U58" i="12"/>
  <c r="Y58" i="12" s="1"/>
  <c r="U59" i="12"/>
  <c r="Y59" i="12" s="1"/>
  <c r="U60" i="12"/>
  <c r="Y60" i="12" s="1"/>
  <c r="U61" i="12"/>
  <c r="Y61" i="12" s="1"/>
  <c r="U62" i="12"/>
  <c r="Y62" i="12" s="1"/>
  <c r="U63" i="12"/>
  <c r="Y63" i="12" s="1"/>
  <c r="U64" i="12"/>
  <c r="Y64" i="12" s="1"/>
  <c r="U65" i="12"/>
  <c r="Y65" i="12" s="1"/>
  <c r="U66" i="12"/>
  <c r="Y66" i="12" s="1"/>
  <c r="U67" i="12"/>
  <c r="Y67" i="12" s="1"/>
  <c r="U68" i="12"/>
  <c r="Y68" i="12" s="1"/>
  <c r="U69" i="12"/>
  <c r="Y69" i="12" s="1"/>
  <c r="U70" i="12"/>
  <c r="Y70" i="12" s="1"/>
  <c r="U71" i="12"/>
  <c r="Y71" i="12" s="1"/>
  <c r="U72" i="12"/>
  <c r="Y72" i="12" s="1"/>
  <c r="U73" i="12"/>
  <c r="Y73" i="12" s="1"/>
  <c r="U74" i="12"/>
  <c r="Y74" i="12" s="1"/>
  <c r="U75" i="12"/>
  <c r="Y75" i="12" s="1"/>
  <c r="U76" i="12"/>
  <c r="Y76" i="12" s="1"/>
  <c r="U77" i="12"/>
  <c r="Y77" i="12" s="1"/>
  <c r="U78" i="12"/>
  <c r="Y78" i="12" s="1"/>
  <c r="U79" i="12"/>
  <c r="Y79" i="12" s="1"/>
  <c r="U80" i="12"/>
  <c r="Y80" i="12" s="1"/>
  <c r="U81" i="12"/>
  <c r="Y81" i="12" s="1"/>
  <c r="U82" i="12"/>
  <c r="Y82" i="12" s="1"/>
  <c r="U83" i="12"/>
  <c r="Y83" i="12" s="1"/>
  <c r="U84" i="12"/>
  <c r="Y84" i="12" s="1"/>
  <c r="U85" i="12"/>
  <c r="Y85" i="12" s="1"/>
  <c r="U86" i="12"/>
  <c r="Y86" i="12" s="1"/>
  <c r="U87" i="12"/>
  <c r="Y87" i="12" s="1"/>
  <c r="U88" i="12"/>
  <c r="Y88" i="12" s="1"/>
  <c r="U89" i="12"/>
  <c r="Y89" i="12" s="1"/>
  <c r="U90" i="12"/>
  <c r="Y90" i="12" s="1"/>
  <c r="U91" i="12"/>
  <c r="Y91" i="12" s="1"/>
  <c r="U92" i="12"/>
  <c r="Y92" i="12" s="1"/>
  <c r="U93" i="12"/>
  <c r="Y93" i="12" s="1"/>
  <c r="U94" i="12"/>
  <c r="Y94" i="12" s="1"/>
  <c r="U95" i="12"/>
  <c r="Y95" i="12" s="1"/>
  <c r="U96" i="12"/>
  <c r="Y96" i="12" s="1"/>
  <c r="U97" i="12"/>
  <c r="Y97" i="12" s="1"/>
  <c r="U98" i="12"/>
  <c r="Y98" i="12" s="1"/>
  <c r="U99" i="12"/>
  <c r="Y99" i="12" s="1"/>
  <c r="U100" i="12"/>
  <c r="Y100" i="12" s="1"/>
  <c r="U101" i="12"/>
  <c r="Y101" i="12" s="1"/>
  <c r="U102" i="12"/>
  <c r="Y102" i="12" s="1"/>
  <c r="U103" i="12"/>
  <c r="Y103" i="12" s="1"/>
  <c r="U104" i="12"/>
  <c r="Y104" i="12" s="1"/>
  <c r="U105" i="12"/>
  <c r="Y105" i="12" s="1"/>
  <c r="U106" i="12"/>
  <c r="Y106" i="12" s="1"/>
  <c r="U107" i="12"/>
  <c r="Y107" i="12" s="1"/>
  <c r="U108" i="12"/>
  <c r="Y108" i="12" s="1"/>
  <c r="U109" i="12"/>
  <c r="Y109" i="12" s="1"/>
  <c r="U110" i="12"/>
  <c r="Y110" i="12" s="1"/>
  <c r="U111" i="12"/>
  <c r="Y111" i="12" s="1"/>
  <c r="U112" i="12"/>
  <c r="Y112" i="12" s="1"/>
  <c r="U113" i="12"/>
  <c r="Y113" i="12" s="1"/>
  <c r="U114" i="12"/>
  <c r="Y114" i="12" s="1"/>
  <c r="U115" i="12"/>
  <c r="Y115" i="12" s="1"/>
  <c r="U116" i="12"/>
  <c r="Y116" i="12" s="1"/>
  <c r="U117" i="12"/>
  <c r="Y117" i="12" s="1"/>
  <c r="U118" i="12"/>
  <c r="Y118" i="12" s="1"/>
  <c r="U119" i="12"/>
  <c r="Y119" i="12" s="1"/>
  <c r="U120" i="12"/>
  <c r="Y120" i="12" s="1"/>
  <c r="U121" i="12"/>
  <c r="Y121" i="12" s="1"/>
  <c r="U122" i="12"/>
  <c r="Y122" i="12" s="1"/>
  <c r="U123" i="12"/>
  <c r="Y123" i="12" s="1"/>
  <c r="U124" i="12"/>
  <c r="Y124" i="12" s="1"/>
  <c r="U125" i="12"/>
  <c r="Y125" i="12" s="1"/>
  <c r="U126" i="12"/>
  <c r="Y126" i="12" s="1"/>
  <c r="U127" i="12"/>
  <c r="Y127" i="12" s="1"/>
  <c r="U128" i="12"/>
  <c r="Y128" i="12" s="1"/>
  <c r="U129" i="12"/>
  <c r="Y129" i="12" s="1"/>
  <c r="U130" i="12"/>
  <c r="Y130" i="12" s="1"/>
  <c r="U131" i="12"/>
  <c r="Y131" i="12" s="1"/>
  <c r="U132" i="12"/>
  <c r="Y132" i="12" s="1"/>
  <c r="U133" i="12"/>
  <c r="Y133" i="12" s="1"/>
  <c r="U134" i="12"/>
  <c r="Y134" i="12" s="1"/>
  <c r="U135" i="12"/>
  <c r="Y135" i="12" s="1"/>
  <c r="U136" i="12"/>
  <c r="Y136" i="12" s="1"/>
  <c r="U137" i="12"/>
  <c r="Y137" i="12" s="1"/>
  <c r="U138" i="12"/>
  <c r="Y138" i="12" s="1"/>
  <c r="U139" i="12"/>
  <c r="Y139" i="12" s="1"/>
  <c r="U140" i="12"/>
  <c r="Y140" i="12" s="1"/>
  <c r="U141" i="12"/>
  <c r="Y141" i="12" s="1"/>
  <c r="U142" i="12"/>
  <c r="Y142" i="12" s="1"/>
  <c r="U143" i="12"/>
  <c r="Y143" i="12" s="1"/>
  <c r="U144" i="12"/>
  <c r="Y144" i="12" s="1"/>
  <c r="U145" i="12"/>
  <c r="Y145" i="12" s="1"/>
  <c r="U146" i="12"/>
  <c r="Y146" i="12" s="1"/>
  <c r="U147" i="12"/>
  <c r="Y147" i="12" s="1"/>
  <c r="U148" i="12"/>
  <c r="Y148" i="12" s="1"/>
  <c r="U149" i="12"/>
  <c r="Y149" i="12" s="1"/>
  <c r="U150" i="12"/>
  <c r="Y150" i="12" s="1"/>
  <c r="U151" i="12"/>
  <c r="Y151" i="12" s="1"/>
  <c r="U152" i="12"/>
  <c r="Y152" i="12" s="1"/>
  <c r="U153" i="12"/>
  <c r="Y153" i="12" s="1"/>
  <c r="U154" i="12"/>
  <c r="Y154" i="12" s="1"/>
  <c r="U155" i="12"/>
  <c r="Y155" i="12" s="1"/>
  <c r="U156" i="12"/>
  <c r="Y156" i="12" s="1"/>
  <c r="U157" i="12"/>
  <c r="Y157" i="12" s="1"/>
  <c r="U158" i="12"/>
  <c r="Y158" i="12" s="1"/>
  <c r="U159" i="12"/>
  <c r="Y159" i="12" s="1"/>
  <c r="U160" i="12"/>
  <c r="Y160" i="12" s="1"/>
  <c r="U161" i="12"/>
  <c r="Y161" i="12" s="1"/>
  <c r="U162" i="12"/>
  <c r="Y162" i="12" s="1"/>
  <c r="U163" i="12"/>
  <c r="Y163" i="12" s="1"/>
  <c r="U164" i="12"/>
  <c r="Y164" i="12" s="1"/>
  <c r="U165" i="12"/>
  <c r="Y165" i="12" s="1"/>
  <c r="U166" i="12"/>
  <c r="Y166" i="12" s="1"/>
  <c r="U167" i="12"/>
  <c r="Y167" i="12" s="1"/>
  <c r="U168" i="12"/>
  <c r="Y168" i="12" s="1"/>
  <c r="U169" i="12"/>
  <c r="Y169" i="12" s="1"/>
  <c r="U170" i="12"/>
  <c r="Y170" i="12" s="1"/>
  <c r="U171" i="12"/>
  <c r="Y171" i="12" s="1"/>
  <c r="U172" i="12"/>
  <c r="Y172" i="12" s="1"/>
  <c r="U173" i="12"/>
  <c r="Y173" i="12" s="1"/>
  <c r="U174" i="12"/>
  <c r="Y174" i="12" s="1"/>
  <c r="U175" i="12"/>
  <c r="Y175" i="12" s="1"/>
  <c r="U176" i="12"/>
  <c r="Y176" i="12" s="1"/>
  <c r="U177" i="12"/>
  <c r="Y177" i="12" s="1"/>
  <c r="U178" i="12"/>
  <c r="Y178" i="12" s="1"/>
  <c r="U179" i="12"/>
  <c r="Y179" i="12" s="1"/>
  <c r="U180" i="12"/>
  <c r="Y180" i="12" s="1"/>
  <c r="U181" i="12"/>
  <c r="Y181" i="12" s="1"/>
  <c r="U182" i="12"/>
  <c r="Y182" i="12" s="1"/>
  <c r="U183" i="12"/>
  <c r="Y183" i="12" s="1"/>
  <c r="U184" i="12"/>
  <c r="Y184" i="12" s="1"/>
  <c r="U185" i="12"/>
  <c r="Y185" i="12" s="1"/>
  <c r="U186" i="12"/>
  <c r="Y186" i="12" s="1"/>
  <c r="U187" i="12"/>
  <c r="Y187" i="12" s="1"/>
  <c r="U188" i="12"/>
  <c r="Y188" i="12" s="1"/>
  <c r="U189" i="12"/>
  <c r="Y189" i="12" s="1"/>
  <c r="U190" i="12"/>
  <c r="Y190" i="12" s="1"/>
  <c r="U191" i="12"/>
  <c r="Y191" i="12" s="1"/>
  <c r="U192" i="12"/>
  <c r="Y192" i="12" s="1"/>
  <c r="U193" i="12"/>
  <c r="Y193" i="12" s="1"/>
  <c r="U194" i="12"/>
  <c r="Y194" i="12" s="1"/>
  <c r="U195" i="12"/>
  <c r="Y195" i="12" s="1"/>
  <c r="U196" i="12"/>
  <c r="Y196" i="12" s="1"/>
  <c r="U197" i="12"/>
  <c r="Y197" i="12" s="1"/>
  <c r="U198" i="12"/>
  <c r="Y198" i="12" s="1"/>
  <c r="U199" i="12"/>
  <c r="Y199" i="12" s="1"/>
  <c r="U200" i="12"/>
  <c r="Y200" i="12" s="1"/>
  <c r="U201" i="12"/>
  <c r="Y201" i="12" s="1"/>
  <c r="U202" i="12"/>
  <c r="Y202" i="12" s="1"/>
  <c r="U203" i="12"/>
  <c r="Y203" i="12" s="1"/>
  <c r="U204" i="12"/>
  <c r="Y204" i="12" s="1"/>
  <c r="U205" i="12"/>
  <c r="Y205" i="12" s="1"/>
  <c r="U206" i="12"/>
  <c r="Y206" i="12" s="1"/>
  <c r="U207" i="12"/>
  <c r="Y207" i="12" s="1"/>
  <c r="U208" i="12"/>
  <c r="Y208" i="12" s="1"/>
  <c r="U209" i="12"/>
  <c r="Y209" i="12" s="1"/>
  <c r="U210" i="12"/>
  <c r="Y210" i="12" s="1"/>
  <c r="U211" i="12"/>
  <c r="Y211" i="12" s="1"/>
  <c r="U212" i="12"/>
  <c r="Y212" i="12" s="1"/>
  <c r="U213" i="12"/>
  <c r="Y213" i="12" s="1"/>
  <c r="U214" i="12"/>
  <c r="Y214" i="12" s="1"/>
  <c r="U215" i="12"/>
  <c r="Y215" i="12" s="1"/>
  <c r="U216" i="12"/>
  <c r="Y216" i="12" s="1"/>
  <c r="U217" i="12"/>
  <c r="Y217" i="12" s="1"/>
  <c r="U218" i="12"/>
  <c r="Y218" i="12" s="1"/>
  <c r="U219" i="12"/>
  <c r="Y219" i="12" s="1"/>
  <c r="U220" i="12"/>
  <c r="Y220" i="12" s="1"/>
  <c r="U221" i="12"/>
  <c r="Y221" i="12" s="1"/>
  <c r="U222" i="12"/>
  <c r="Y222" i="12" s="1"/>
  <c r="U223" i="12"/>
  <c r="Y223" i="12" s="1"/>
  <c r="U224" i="12"/>
  <c r="Y224" i="12" s="1"/>
  <c r="U225" i="12"/>
  <c r="Y225" i="12" s="1"/>
  <c r="U226" i="12"/>
  <c r="Y226" i="12" s="1"/>
  <c r="U227" i="12"/>
  <c r="Y227" i="12" s="1"/>
  <c r="U228" i="12"/>
  <c r="Y228" i="12" s="1"/>
  <c r="U229" i="12"/>
  <c r="Y229" i="12" s="1"/>
  <c r="U230" i="12"/>
  <c r="Y230" i="12" s="1"/>
  <c r="U231" i="12"/>
  <c r="Y231" i="12" s="1"/>
  <c r="U232" i="12"/>
  <c r="Y232" i="12" s="1"/>
  <c r="U233" i="12"/>
  <c r="Y233" i="12" s="1"/>
  <c r="U234" i="12"/>
  <c r="Y234" i="12" s="1"/>
  <c r="U235" i="12"/>
  <c r="Y235" i="12" s="1"/>
  <c r="U236" i="12"/>
  <c r="Y236" i="12" s="1"/>
  <c r="U237" i="12"/>
  <c r="Y237" i="12" s="1"/>
  <c r="U238" i="12"/>
  <c r="Y238" i="12" s="1"/>
  <c r="U239" i="12"/>
  <c r="Y239" i="12" s="1"/>
  <c r="U240" i="12"/>
  <c r="Y240" i="12" s="1"/>
  <c r="U241" i="12"/>
  <c r="Y241" i="12" s="1"/>
  <c r="U242" i="12"/>
  <c r="Y242" i="12" s="1"/>
  <c r="U243" i="12"/>
  <c r="Y243" i="12" s="1"/>
  <c r="U244" i="12"/>
  <c r="Y244" i="12" s="1"/>
  <c r="U245" i="12"/>
  <c r="Y245" i="12" s="1"/>
  <c r="U246" i="12"/>
  <c r="Y246" i="12" s="1"/>
  <c r="U247" i="12"/>
  <c r="Y247" i="12" s="1"/>
  <c r="U248" i="12"/>
  <c r="Y248" i="12" s="1"/>
  <c r="U249" i="12"/>
  <c r="Y249" i="12" s="1"/>
  <c r="U250" i="12"/>
  <c r="Y250" i="12" s="1"/>
  <c r="U251" i="12"/>
  <c r="Y251" i="12" s="1"/>
  <c r="U252" i="12"/>
  <c r="Y252" i="12" s="1"/>
  <c r="U253" i="12"/>
  <c r="Y253" i="12" s="1"/>
  <c r="U254" i="12"/>
  <c r="Y254" i="12" s="1"/>
  <c r="U255" i="12"/>
  <c r="Y255" i="12" s="1"/>
  <c r="U256" i="12"/>
  <c r="Y256" i="12" s="1"/>
  <c r="U257" i="12"/>
  <c r="Y257" i="12" s="1"/>
  <c r="U258" i="12"/>
  <c r="Y258" i="12" s="1"/>
  <c r="U259" i="12"/>
  <c r="Y259" i="12" s="1"/>
  <c r="U260" i="12"/>
  <c r="Y260" i="12" s="1"/>
  <c r="U261" i="12"/>
  <c r="Y261" i="12" s="1"/>
  <c r="U262" i="12"/>
  <c r="Y262" i="12" s="1"/>
  <c r="U263" i="12"/>
  <c r="Y263" i="12" s="1"/>
  <c r="U264" i="12"/>
  <c r="Y264" i="12" s="1"/>
  <c r="U265" i="12"/>
  <c r="Y265" i="12" s="1"/>
  <c r="U266" i="12"/>
  <c r="Y266" i="12" s="1"/>
  <c r="U267" i="12"/>
  <c r="Y267" i="12" s="1"/>
  <c r="U268" i="12"/>
  <c r="Y268" i="12" s="1"/>
  <c r="U269" i="12"/>
  <c r="Y269" i="12" s="1"/>
  <c r="U270" i="12"/>
  <c r="Y270" i="12" s="1"/>
  <c r="U271" i="12"/>
  <c r="Y271" i="12" s="1"/>
  <c r="U272" i="12"/>
  <c r="Y272" i="12" s="1"/>
  <c r="U273" i="12"/>
  <c r="Y273" i="12" s="1"/>
  <c r="U274" i="12"/>
  <c r="Y274" i="12" s="1"/>
  <c r="U275" i="12"/>
  <c r="Y275" i="12" s="1"/>
  <c r="U276" i="12"/>
  <c r="Y276" i="12" s="1"/>
  <c r="U277" i="12"/>
  <c r="Y277" i="12" s="1"/>
  <c r="U278" i="12"/>
  <c r="Y278" i="12" s="1"/>
  <c r="U279" i="12"/>
  <c r="Y279" i="12" s="1"/>
  <c r="U280" i="12"/>
  <c r="Y280" i="12" s="1"/>
  <c r="U281" i="12"/>
  <c r="Y281" i="12" s="1"/>
  <c r="U282" i="12"/>
  <c r="Y282" i="12" s="1"/>
  <c r="U283" i="12"/>
  <c r="Y283" i="12" s="1"/>
  <c r="U284" i="12"/>
  <c r="Y284" i="12" s="1"/>
  <c r="U285" i="12"/>
  <c r="Y285" i="12" s="1"/>
  <c r="U286" i="12"/>
  <c r="Y286" i="12" s="1"/>
  <c r="U287" i="12"/>
  <c r="Y287" i="12" s="1"/>
  <c r="U288" i="12"/>
  <c r="Y288" i="12" s="1"/>
  <c r="U289" i="12"/>
  <c r="Y289" i="12" s="1"/>
  <c r="U290" i="12"/>
  <c r="Y290" i="12" s="1"/>
  <c r="U291" i="12"/>
  <c r="Y291" i="12" s="1"/>
  <c r="U292" i="12"/>
  <c r="Y292" i="12" s="1"/>
  <c r="U293" i="12"/>
  <c r="Y293" i="12" s="1"/>
  <c r="U294" i="12"/>
  <c r="Y294" i="12" s="1"/>
  <c r="U295" i="12"/>
  <c r="Y295" i="12" s="1"/>
  <c r="U296" i="12"/>
  <c r="Y296" i="12" s="1"/>
  <c r="U297" i="12"/>
  <c r="Y297" i="12" s="1"/>
  <c r="U298" i="12"/>
  <c r="Y298" i="12" s="1"/>
  <c r="U299" i="12"/>
  <c r="Y299" i="12" s="1"/>
  <c r="U300" i="12"/>
  <c r="Y300" i="12" s="1"/>
  <c r="U301" i="12"/>
  <c r="Y301" i="12" s="1"/>
  <c r="U302" i="12"/>
  <c r="Y302" i="12" s="1"/>
  <c r="U303" i="12"/>
  <c r="Y303" i="12" s="1"/>
  <c r="U304" i="12"/>
  <c r="Y304" i="12" s="1"/>
  <c r="U305" i="12"/>
  <c r="Y305" i="12" s="1"/>
  <c r="U306" i="12"/>
  <c r="Y306" i="12" s="1"/>
  <c r="U307" i="12"/>
  <c r="Y307" i="12" s="1"/>
  <c r="U308" i="12"/>
  <c r="Y308" i="12" s="1"/>
  <c r="U309" i="12"/>
  <c r="Y309" i="12" s="1"/>
  <c r="U310" i="12"/>
  <c r="Y310" i="12" s="1"/>
  <c r="U311" i="12"/>
  <c r="Y311" i="12" s="1"/>
  <c r="U312" i="12"/>
  <c r="Y312" i="12" s="1"/>
  <c r="U313" i="12"/>
  <c r="Y313" i="12" s="1"/>
  <c r="U314" i="12"/>
  <c r="Y314" i="12" s="1"/>
  <c r="U315" i="12"/>
  <c r="Y315" i="12" s="1"/>
  <c r="U316" i="12"/>
  <c r="Y316" i="12" s="1"/>
  <c r="U317" i="12"/>
  <c r="Y317" i="12" s="1"/>
  <c r="U318" i="12"/>
  <c r="Y318" i="12" s="1"/>
  <c r="U319" i="12"/>
  <c r="Y319" i="12" s="1"/>
  <c r="U320" i="12"/>
  <c r="Y320" i="12" s="1"/>
  <c r="U321" i="12"/>
  <c r="Y321" i="12" s="1"/>
  <c r="U322" i="12"/>
  <c r="Y322" i="12" s="1"/>
  <c r="U323" i="12"/>
  <c r="Y323" i="12" s="1"/>
  <c r="U324" i="12"/>
  <c r="Y324" i="12" s="1"/>
  <c r="U325" i="12"/>
  <c r="Y325" i="12" s="1"/>
  <c r="U326" i="12"/>
  <c r="Y326" i="12" s="1"/>
  <c r="U327" i="12"/>
  <c r="Y327" i="12" s="1"/>
  <c r="U328" i="12"/>
  <c r="Y328" i="12" s="1"/>
  <c r="U329" i="12"/>
  <c r="Y329" i="12" s="1"/>
  <c r="U330" i="12"/>
  <c r="Y330" i="12" s="1"/>
  <c r="U331" i="12"/>
  <c r="Y331" i="12" s="1"/>
  <c r="U332" i="12"/>
  <c r="Y332" i="12" s="1"/>
  <c r="U333" i="12"/>
  <c r="Y333" i="12" s="1"/>
  <c r="U334" i="12"/>
  <c r="Y334" i="12" s="1"/>
  <c r="U335" i="12"/>
  <c r="Y335" i="12" s="1"/>
  <c r="U336" i="12"/>
  <c r="Y336" i="12" s="1"/>
  <c r="U337" i="12"/>
  <c r="Y337" i="12" s="1"/>
  <c r="U338" i="12"/>
  <c r="Y338" i="12" s="1"/>
  <c r="U339" i="12"/>
  <c r="Y339" i="12" s="1"/>
  <c r="U340" i="12"/>
  <c r="Y340" i="12" s="1"/>
  <c r="U341" i="12"/>
  <c r="Y341" i="12" s="1"/>
  <c r="U342" i="12"/>
  <c r="Y342" i="12" s="1"/>
  <c r="U343" i="12"/>
  <c r="Y343" i="12" s="1"/>
  <c r="U344" i="12"/>
  <c r="Y344" i="12" s="1"/>
  <c r="U345" i="12"/>
  <c r="Y345" i="12" s="1"/>
  <c r="U346" i="12"/>
  <c r="Y346" i="12" s="1"/>
  <c r="U347" i="12"/>
  <c r="Y347" i="12" s="1"/>
  <c r="U348" i="12"/>
  <c r="Y348" i="12" s="1"/>
  <c r="U349" i="12"/>
  <c r="Y349" i="12" s="1"/>
  <c r="U350" i="12"/>
  <c r="Y350" i="12" s="1"/>
  <c r="U351" i="12"/>
  <c r="Y351" i="12" s="1"/>
  <c r="U352" i="12"/>
  <c r="Y352" i="12" s="1"/>
  <c r="U353" i="12"/>
  <c r="Y353" i="12" s="1"/>
  <c r="U354" i="12"/>
  <c r="Y354" i="12" s="1"/>
  <c r="U355" i="12"/>
  <c r="Y355" i="12" s="1"/>
  <c r="U356" i="12"/>
  <c r="Y356" i="12" s="1"/>
  <c r="U357" i="12"/>
  <c r="Y357" i="12" s="1"/>
  <c r="U358" i="12"/>
  <c r="Y358" i="12" s="1"/>
  <c r="U359" i="12"/>
  <c r="Y359" i="12" s="1"/>
  <c r="U360" i="12"/>
  <c r="Y360" i="12" s="1"/>
  <c r="U361" i="12"/>
  <c r="Y361" i="12" s="1"/>
  <c r="U362" i="12"/>
  <c r="Y362" i="12" s="1"/>
  <c r="U363" i="12"/>
  <c r="Y363" i="12" s="1"/>
  <c r="U364" i="12"/>
  <c r="Y364" i="12" s="1"/>
  <c r="U365" i="12"/>
  <c r="Y365" i="12" s="1"/>
  <c r="U366" i="12"/>
  <c r="Y366" i="12" s="1"/>
  <c r="U367" i="12"/>
  <c r="Y367" i="12" s="1"/>
  <c r="U368" i="12"/>
  <c r="Y368" i="12" s="1"/>
  <c r="U369" i="12"/>
  <c r="Y369" i="12" s="1"/>
  <c r="U370" i="12"/>
  <c r="Y370" i="12" s="1"/>
  <c r="U371" i="12"/>
  <c r="Y371" i="12" s="1"/>
  <c r="U372" i="12"/>
  <c r="Y372" i="12" s="1"/>
  <c r="U373" i="12"/>
  <c r="Y373" i="12" s="1"/>
  <c r="U374" i="12"/>
  <c r="Y374" i="12" s="1"/>
  <c r="U375" i="12"/>
  <c r="Y375" i="12" s="1"/>
  <c r="U376" i="12"/>
  <c r="Y376" i="12" s="1"/>
  <c r="U377" i="12"/>
  <c r="Y377" i="12" s="1"/>
  <c r="U378" i="12"/>
  <c r="Y378" i="12" s="1"/>
  <c r="U379" i="12"/>
  <c r="Y379" i="12" s="1"/>
  <c r="U380" i="12"/>
  <c r="Y380" i="12" s="1"/>
  <c r="U381" i="12"/>
  <c r="Y381" i="12" s="1"/>
  <c r="U382" i="12"/>
  <c r="Y382" i="12" s="1"/>
  <c r="U383" i="12"/>
  <c r="Y383" i="12" s="1"/>
  <c r="U384" i="12"/>
  <c r="Y384" i="12" s="1"/>
  <c r="U385" i="12"/>
  <c r="Y385" i="12" s="1"/>
  <c r="U386" i="12"/>
  <c r="Y386" i="12" s="1"/>
  <c r="U387" i="12"/>
  <c r="Y387" i="12" s="1"/>
  <c r="U388" i="12"/>
  <c r="Y388" i="12" s="1"/>
  <c r="U389" i="12"/>
  <c r="Y389" i="12" s="1"/>
  <c r="U390" i="12"/>
  <c r="Y390" i="12" s="1"/>
  <c r="U391" i="12"/>
  <c r="Y391" i="12" s="1"/>
  <c r="U392" i="12"/>
  <c r="Y392" i="12" s="1"/>
  <c r="U393" i="12"/>
  <c r="Y393" i="12" s="1"/>
  <c r="U394" i="12"/>
  <c r="Y394" i="12" s="1"/>
  <c r="U395" i="12"/>
  <c r="Y395" i="12" s="1"/>
  <c r="U396" i="12"/>
  <c r="Y396" i="12" s="1"/>
  <c r="U397" i="12"/>
  <c r="Y397" i="12" s="1"/>
  <c r="U398" i="12"/>
  <c r="Y398" i="12" s="1"/>
  <c r="U399" i="12"/>
  <c r="Y399" i="12" s="1"/>
  <c r="U400" i="12"/>
  <c r="Y400" i="12" s="1"/>
  <c r="U401" i="12"/>
  <c r="Y401" i="12" s="1"/>
  <c r="U402" i="12"/>
  <c r="Y402" i="12" s="1"/>
  <c r="U403" i="12"/>
  <c r="Y403" i="12" s="1"/>
  <c r="U404" i="12"/>
  <c r="Y404" i="12" s="1"/>
  <c r="U405" i="12"/>
  <c r="Y405" i="12" s="1"/>
  <c r="U406" i="12"/>
  <c r="Y406" i="12" s="1"/>
  <c r="U407" i="12"/>
  <c r="Y407" i="12" s="1"/>
  <c r="U408" i="12"/>
  <c r="Y408" i="12" s="1"/>
  <c r="U409" i="12"/>
  <c r="Y409" i="12" s="1"/>
  <c r="U410" i="12"/>
  <c r="Y410" i="12" s="1"/>
  <c r="U411" i="12"/>
  <c r="Y411" i="12" s="1"/>
  <c r="U412" i="12"/>
  <c r="Y412" i="12" s="1"/>
  <c r="U413" i="12"/>
  <c r="Y413" i="12" s="1"/>
  <c r="U414" i="12"/>
  <c r="Y414" i="12" s="1"/>
  <c r="U415" i="12"/>
  <c r="Y415" i="12" s="1"/>
  <c r="U416" i="12"/>
  <c r="Y416" i="12" s="1"/>
  <c r="U417" i="12"/>
  <c r="Y417" i="12" s="1"/>
  <c r="U418" i="12"/>
  <c r="Y418" i="12" s="1"/>
  <c r="U419" i="12"/>
  <c r="Y419" i="12" s="1"/>
  <c r="U420" i="12"/>
  <c r="Y420" i="12" s="1"/>
  <c r="U421" i="12"/>
  <c r="Y421" i="12" s="1"/>
  <c r="U422" i="12"/>
  <c r="Y422" i="12" s="1"/>
  <c r="U423" i="12"/>
  <c r="Y423" i="12" s="1"/>
  <c r="U424" i="12"/>
  <c r="Y424" i="12" s="1"/>
  <c r="U425" i="12"/>
  <c r="Y425" i="12" s="1"/>
  <c r="U426" i="12"/>
  <c r="Y426" i="12" s="1"/>
  <c r="U427" i="12"/>
  <c r="Y427" i="12" s="1"/>
  <c r="U428" i="12"/>
  <c r="Y428" i="12" s="1"/>
  <c r="U429" i="12"/>
  <c r="Y429" i="12" s="1"/>
  <c r="U430" i="12"/>
  <c r="Y430" i="12" s="1"/>
  <c r="U431" i="12"/>
  <c r="Y431" i="12" s="1"/>
  <c r="U432" i="12"/>
  <c r="Y432" i="12" s="1"/>
  <c r="U433" i="12"/>
  <c r="Y433" i="12" s="1"/>
  <c r="U434" i="12"/>
  <c r="Y434" i="12" s="1"/>
  <c r="U435" i="12"/>
  <c r="Y435" i="12" s="1"/>
  <c r="U436" i="12"/>
  <c r="Y436" i="12" s="1"/>
  <c r="U437" i="12"/>
  <c r="Y437" i="12" s="1"/>
  <c r="U438" i="12"/>
  <c r="Y438" i="12" s="1"/>
  <c r="U439" i="12"/>
  <c r="Y439" i="12" s="1"/>
  <c r="U440" i="12"/>
  <c r="Y440" i="12" s="1"/>
  <c r="U441" i="12"/>
  <c r="Y441" i="12" s="1"/>
  <c r="U442" i="12"/>
  <c r="Y442" i="12" s="1"/>
  <c r="U443" i="12"/>
  <c r="Y443" i="12" s="1"/>
  <c r="U444" i="12"/>
  <c r="Y444" i="12" s="1"/>
  <c r="U445" i="12"/>
  <c r="Y445" i="12" s="1"/>
  <c r="U446" i="12"/>
  <c r="Y446" i="12" s="1"/>
  <c r="U447" i="12"/>
  <c r="Y447" i="12" s="1"/>
  <c r="U448" i="12"/>
  <c r="Y448" i="12" s="1"/>
  <c r="U449" i="12"/>
  <c r="Y449" i="12" s="1"/>
  <c r="U450" i="12"/>
  <c r="Y450" i="12" s="1"/>
  <c r="U451" i="12"/>
  <c r="Y451" i="12" s="1"/>
  <c r="U452" i="12"/>
  <c r="Y452" i="12" s="1"/>
  <c r="U453" i="12"/>
  <c r="Y453" i="12" s="1"/>
  <c r="U454" i="12"/>
  <c r="Y454" i="12" s="1"/>
  <c r="U455" i="12"/>
  <c r="Y455" i="12" s="1"/>
  <c r="U456" i="12"/>
  <c r="Y456" i="12" s="1"/>
  <c r="U457" i="12"/>
  <c r="Y457" i="12" s="1"/>
  <c r="U458" i="12"/>
  <c r="Y458" i="12" s="1"/>
  <c r="U459" i="12"/>
  <c r="Y459" i="12" s="1"/>
  <c r="U460" i="12"/>
  <c r="Y460" i="12" s="1"/>
  <c r="U461" i="12"/>
  <c r="Y461" i="12" s="1"/>
  <c r="U462" i="12"/>
  <c r="Y462" i="12" s="1"/>
  <c r="U463" i="12"/>
  <c r="Y463" i="12" s="1"/>
  <c r="U464" i="12"/>
  <c r="Y464" i="12" s="1"/>
  <c r="U465" i="12"/>
  <c r="Y465" i="12" s="1"/>
  <c r="U466" i="12"/>
  <c r="Y466" i="12" s="1"/>
  <c r="U467" i="12"/>
  <c r="Y467" i="12" s="1"/>
  <c r="U468" i="12"/>
  <c r="Y468" i="12" s="1"/>
  <c r="U469" i="12"/>
  <c r="Y469" i="12" s="1"/>
  <c r="U470" i="12"/>
  <c r="Y470" i="12" s="1"/>
  <c r="U471" i="12"/>
  <c r="Y471" i="12" s="1"/>
  <c r="U472" i="12"/>
  <c r="Y472" i="12" s="1"/>
  <c r="U473" i="12"/>
  <c r="Y473" i="12" s="1"/>
  <c r="U474" i="12"/>
  <c r="Y474" i="12" s="1"/>
  <c r="U475" i="12"/>
  <c r="Y475" i="12" s="1"/>
  <c r="U476" i="12"/>
  <c r="Y476" i="12" s="1"/>
  <c r="U477" i="12"/>
  <c r="Y477" i="12" s="1"/>
  <c r="U478" i="12"/>
  <c r="Y478" i="12" s="1"/>
  <c r="U479" i="12"/>
  <c r="Y479" i="12" s="1"/>
  <c r="U480" i="12"/>
  <c r="Y480" i="12" s="1"/>
  <c r="U481" i="12"/>
  <c r="Y481" i="12" s="1"/>
  <c r="U482" i="12"/>
  <c r="Y482" i="12" s="1"/>
  <c r="U483" i="12"/>
  <c r="Y483" i="12" s="1"/>
  <c r="U484" i="12"/>
  <c r="Y484" i="12" s="1"/>
  <c r="U485" i="12"/>
  <c r="Y485" i="12" s="1"/>
  <c r="U486" i="12"/>
  <c r="Y486" i="12" s="1"/>
  <c r="U487" i="12"/>
  <c r="Y487" i="12" s="1"/>
  <c r="U488" i="12"/>
  <c r="Y488" i="12" s="1"/>
  <c r="U489" i="12"/>
  <c r="Y489" i="12" s="1"/>
  <c r="U490" i="12"/>
  <c r="Y490" i="12" s="1"/>
  <c r="U491" i="12"/>
  <c r="Y491" i="12" s="1"/>
  <c r="U492" i="12"/>
  <c r="Y492" i="12" s="1"/>
  <c r="U493" i="12"/>
  <c r="Y493" i="12" s="1"/>
  <c r="U494" i="12"/>
  <c r="Y494" i="12" s="1"/>
  <c r="U495" i="12"/>
  <c r="Y495" i="12" s="1"/>
  <c r="U496" i="12"/>
  <c r="Y496" i="12" s="1"/>
  <c r="U497" i="12"/>
  <c r="Y497" i="12" s="1"/>
  <c r="U498" i="12"/>
  <c r="Y498" i="12" s="1"/>
  <c r="U499" i="12"/>
  <c r="Y499" i="12" s="1"/>
  <c r="U500" i="12"/>
  <c r="Y500" i="12" s="1"/>
  <c r="U501" i="12"/>
  <c r="Y501" i="12" s="1"/>
  <c r="U502" i="12"/>
  <c r="Y502" i="12" s="1"/>
  <c r="U503" i="12"/>
  <c r="Y503" i="12" s="1"/>
  <c r="U504" i="12"/>
  <c r="Y504" i="12" s="1"/>
  <c r="U505" i="12"/>
  <c r="Y505" i="12" s="1"/>
  <c r="U506" i="12"/>
  <c r="Y506" i="12" s="1"/>
  <c r="U507" i="12"/>
  <c r="Y507" i="12" s="1"/>
  <c r="U508" i="12"/>
  <c r="Y508" i="12" s="1"/>
  <c r="U509" i="12"/>
  <c r="Y509" i="12" s="1"/>
  <c r="U510" i="12"/>
  <c r="Y510" i="12" s="1"/>
  <c r="U511" i="12"/>
  <c r="Y511" i="12" s="1"/>
  <c r="AL7" i="15"/>
  <c r="AN7" i="15" s="1"/>
  <c r="AL8" i="15"/>
  <c r="AN8" i="15" s="1"/>
  <c r="AL9" i="15"/>
  <c r="AN9" i="15" s="1"/>
  <c r="AL10" i="15"/>
  <c r="AN10" i="15" s="1"/>
  <c r="AL11" i="15"/>
  <c r="AN11" i="15" s="1"/>
  <c r="AL12" i="15"/>
  <c r="AN12" i="15" s="1"/>
  <c r="AL13" i="15"/>
  <c r="AN13" i="15" s="1"/>
  <c r="AL14" i="15"/>
  <c r="AN14" i="15" s="1"/>
  <c r="AL15" i="15"/>
  <c r="AN15" i="15" s="1"/>
  <c r="AL16" i="15"/>
  <c r="AN16" i="15" s="1"/>
  <c r="AL17" i="15"/>
  <c r="AN17" i="15" s="1"/>
  <c r="AL18" i="15"/>
  <c r="AN18" i="15" s="1"/>
  <c r="AL19" i="15"/>
  <c r="AN19" i="15" s="1"/>
  <c r="AL20" i="15"/>
  <c r="AN20" i="15" s="1"/>
  <c r="AL21" i="15"/>
  <c r="AN21" i="15" s="1"/>
  <c r="AL22" i="15"/>
  <c r="AN22" i="15" s="1"/>
  <c r="AL23" i="15"/>
  <c r="AN23" i="15" s="1"/>
  <c r="AL24" i="15"/>
  <c r="AN24" i="15" s="1"/>
  <c r="AL25" i="15"/>
  <c r="AN25" i="15" s="1"/>
  <c r="AL26" i="15"/>
  <c r="AN26" i="15" s="1"/>
  <c r="AL27" i="15"/>
  <c r="AN27" i="15" s="1"/>
  <c r="AL28" i="15"/>
  <c r="AN28" i="15" s="1"/>
  <c r="AL29" i="15"/>
  <c r="AN29" i="15" s="1"/>
  <c r="AL30" i="15"/>
  <c r="AN30" i="15" s="1"/>
  <c r="AL31" i="15"/>
  <c r="AN31" i="15" s="1"/>
  <c r="AL32" i="15"/>
  <c r="AN32" i="15" s="1"/>
  <c r="AL33" i="15"/>
  <c r="AN33" i="15" s="1"/>
  <c r="AL34" i="15"/>
  <c r="AN34" i="15" s="1"/>
  <c r="AL35" i="15"/>
  <c r="AN35" i="15" s="1"/>
  <c r="AL36" i="15"/>
  <c r="AN36" i="15" s="1"/>
  <c r="AL37" i="15"/>
  <c r="AN37" i="15" s="1"/>
  <c r="AL38" i="15"/>
  <c r="AN38" i="15" s="1"/>
  <c r="AL39" i="15"/>
  <c r="AN39" i="15" s="1"/>
  <c r="AL40" i="15"/>
  <c r="AN40" i="15" s="1"/>
  <c r="AL41" i="15"/>
  <c r="AN41" i="15" s="1"/>
  <c r="AL42" i="15"/>
  <c r="AN42" i="15" s="1"/>
  <c r="AL43" i="15"/>
  <c r="AN43" i="15" s="1"/>
  <c r="AL44" i="15"/>
  <c r="AN44" i="15" s="1"/>
  <c r="AL45" i="15"/>
  <c r="AN45" i="15" s="1"/>
  <c r="AL46" i="15"/>
  <c r="AN46" i="15" s="1"/>
  <c r="AL47" i="15"/>
  <c r="AN47" i="15" s="1"/>
  <c r="AL48" i="15"/>
  <c r="AN48" i="15" s="1"/>
  <c r="AL49" i="15"/>
  <c r="AN49" i="15" s="1"/>
  <c r="AL50" i="15"/>
  <c r="AN50" i="15" s="1"/>
  <c r="AL51" i="15"/>
  <c r="AN51" i="15" s="1"/>
  <c r="AL52" i="15"/>
  <c r="AN52" i="15" s="1"/>
  <c r="AL53" i="15"/>
  <c r="AN53" i="15" s="1"/>
  <c r="AL54" i="15"/>
  <c r="AN54" i="15" s="1"/>
  <c r="AL55" i="15"/>
  <c r="AL56" i="15"/>
  <c r="AN56" i="15" s="1"/>
  <c r="AL57" i="15"/>
  <c r="AN57" i="15" s="1"/>
  <c r="AL58" i="15"/>
  <c r="AN58" i="15" s="1"/>
  <c r="AL59" i="15"/>
  <c r="AN59" i="15" s="1"/>
  <c r="AL60" i="15"/>
  <c r="AN60" i="15" s="1"/>
  <c r="AL61" i="15"/>
  <c r="AN61" i="15" s="1"/>
  <c r="AL62" i="15"/>
  <c r="AN62" i="15" s="1"/>
  <c r="AL63" i="15"/>
  <c r="AN63" i="15" s="1"/>
  <c r="AL64" i="15"/>
  <c r="AN64" i="15" s="1"/>
  <c r="AL65" i="15"/>
  <c r="AN65" i="15" s="1"/>
  <c r="AL66" i="15"/>
  <c r="AN66" i="15" s="1"/>
  <c r="AL67" i="15"/>
  <c r="AN67" i="15" s="1"/>
  <c r="AL68" i="15"/>
  <c r="AN68" i="15" s="1"/>
  <c r="AL69" i="15"/>
  <c r="AN69" i="15" s="1"/>
  <c r="AL70" i="15"/>
  <c r="AL71" i="15"/>
  <c r="AN71" i="15" s="1"/>
  <c r="AL72" i="15"/>
  <c r="AN72" i="15" s="1"/>
  <c r="AL73" i="15"/>
  <c r="AN73" i="15" s="1"/>
  <c r="AL74" i="15"/>
  <c r="AN74" i="15" s="1"/>
  <c r="AL75" i="15"/>
  <c r="AN75" i="15" s="1"/>
  <c r="AL76" i="15"/>
  <c r="AN76" i="15" s="1"/>
  <c r="AL77" i="15"/>
  <c r="AN77" i="15" s="1"/>
  <c r="AL78" i="15"/>
  <c r="AN78" i="15" s="1"/>
  <c r="AL79" i="15"/>
  <c r="AN79" i="15" s="1"/>
  <c r="AL80" i="15"/>
  <c r="AN80" i="15" s="1"/>
  <c r="AL81" i="15"/>
  <c r="AN81" i="15" s="1"/>
  <c r="AL82" i="15"/>
  <c r="AN82" i="15" s="1"/>
  <c r="AL83" i="15"/>
  <c r="AN83" i="15" s="1"/>
  <c r="AL84" i="15"/>
  <c r="AN84" i="15" s="1"/>
  <c r="AL85" i="15"/>
  <c r="AN85" i="15" s="1"/>
  <c r="AL86" i="15"/>
  <c r="AN86" i="15" s="1"/>
  <c r="AL87" i="15"/>
  <c r="AN87" i="15" s="1"/>
  <c r="AL88" i="15"/>
  <c r="AN88" i="15" s="1"/>
  <c r="AL89" i="15"/>
  <c r="AN89" i="15" s="1"/>
  <c r="AL90" i="15"/>
  <c r="AN90" i="15" s="1"/>
  <c r="AL91" i="15"/>
  <c r="AN91" i="15" s="1"/>
  <c r="AL92" i="15"/>
  <c r="AN92" i="15" s="1"/>
  <c r="AL93" i="15"/>
  <c r="AN93" i="15" s="1"/>
  <c r="AL94" i="15"/>
  <c r="AN94" i="15" s="1"/>
  <c r="AL95" i="15"/>
  <c r="AN95" i="15" s="1"/>
  <c r="AL96" i="15"/>
  <c r="AN96" i="15" s="1"/>
  <c r="AL97" i="15"/>
  <c r="AN97" i="15" s="1"/>
  <c r="AL98" i="15"/>
  <c r="AN98" i="15" s="1"/>
  <c r="AL99" i="15"/>
  <c r="AN99" i="15" s="1"/>
  <c r="AL100" i="15"/>
  <c r="AN100" i="15" s="1"/>
  <c r="AL101" i="15"/>
  <c r="AN101" i="15" s="1"/>
  <c r="AL102" i="15"/>
  <c r="AN102" i="15" s="1"/>
  <c r="AL103" i="15"/>
  <c r="AN103" i="15" s="1"/>
  <c r="AL104" i="15"/>
  <c r="AN104" i="15" s="1"/>
  <c r="AL105" i="15"/>
  <c r="AN105" i="15" s="1"/>
  <c r="AL106" i="15"/>
  <c r="AN106" i="15" s="1"/>
  <c r="AL107" i="15"/>
  <c r="AN107" i="15" s="1"/>
  <c r="AK48" i="12"/>
  <c r="AM48" i="12" s="1"/>
  <c r="AK64" i="12"/>
  <c r="AM64" i="12" s="1"/>
  <c r="AK176" i="12"/>
  <c r="AM176" i="12" s="1"/>
  <c r="AK192" i="12"/>
  <c r="AM192" i="12" s="1"/>
  <c r="AK304" i="12"/>
  <c r="AM304" i="12" s="1"/>
  <c r="AK320" i="12"/>
  <c r="AM320" i="12" s="1"/>
  <c r="AK432" i="12"/>
  <c r="AM432" i="12" s="1"/>
  <c r="AK447" i="12"/>
  <c r="AM447" i="12" s="1"/>
  <c r="AK496" i="12"/>
  <c r="AM496" i="12" s="1"/>
  <c r="AK511" i="12"/>
  <c r="AM511" i="12" s="1"/>
  <c r="W7" i="13"/>
  <c r="AA7" i="13" s="1"/>
  <c r="W8" i="13"/>
  <c r="AA8" i="13" s="1"/>
  <c r="W9" i="13"/>
  <c r="AA9" i="13" s="1"/>
  <c r="W10" i="13"/>
  <c r="AA10" i="13" s="1"/>
  <c r="W11" i="13"/>
  <c r="AA11" i="13" s="1"/>
  <c r="W12" i="13"/>
  <c r="AA12" i="13" s="1"/>
  <c r="W13" i="13"/>
  <c r="AA13" i="13" s="1"/>
  <c r="W14" i="13"/>
  <c r="AA14" i="13" s="1"/>
  <c r="W15" i="13"/>
  <c r="AA15" i="13" s="1"/>
  <c r="W16" i="13"/>
  <c r="AA16" i="13" s="1"/>
  <c r="W17" i="13"/>
  <c r="AA17" i="13" s="1"/>
  <c r="W18" i="13"/>
  <c r="AA18" i="13" s="1"/>
  <c r="W19" i="13"/>
  <c r="AA19" i="13" s="1"/>
  <c r="W20" i="13"/>
  <c r="AA20" i="13" s="1"/>
  <c r="W21" i="13"/>
  <c r="AA21" i="13" s="1"/>
  <c r="W22" i="13"/>
  <c r="AA22" i="13" s="1"/>
  <c r="W23" i="13"/>
  <c r="AA23" i="13" s="1"/>
  <c r="W24" i="13"/>
  <c r="AA24" i="13" s="1"/>
  <c r="W25" i="13"/>
  <c r="AA25" i="13" s="1"/>
  <c r="W26" i="13"/>
  <c r="AA26" i="13" s="1"/>
  <c r="W27" i="13"/>
  <c r="AA27" i="13" s="1"/>
  <c r="W28" i="13"/>
  <c r="AA28" i="13" s="1"/>
  <c r="W29" i="13"/>
  <c r="AA29" i="13" s="1"/>
  <c r="W30" i="13"/>
  <c r="AA30" i="13" s="1"/>
  <c r="W31" i="13"/>
  <c r="AA31" i="13" s="1"/>
  <c r="W32" i="13"/>
  <c r="AA32" i="13" s="1"/>
  <c r="W33" i="13"/>
  <c r="AA33" i="13" s="1"/>
  <c r="W34" i="13"/>
  <c r="AA34" i="13" s="1"/>
  <c r="W35" i="13"/>
  <c r="AA35" i="13" s="1"/>
  <c r="W36" i="13"/>
  <c r="AA36" i="13" s="1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S7" i="15"/>
  <c r="S8" i="15"/>
  <c r="S9" i="15"/>
  <c r="AC9" i="15" s="1"/>
  <c r="S10" i="15"/>
  <c r="AC10" i="15" s="1"/>
  <c r="S11" i="15"/>
  <c r="AC11" i="15" s="1"/>
  <c r="S12" i="15"/>
  <c r="AC12" i="15" s="1"/>
  <c r="S13" i="15"/>
  <c r="S14" i="15"/>
  <c r="AC14" i="15" s="1"/>
  <c r="S15" i="15"/>
  <c r="AC15" i="15" s="1"/>
  <c r="S16" i="15"/>
  <c r="AC16" i="15" s="1"/>
  <c r="S17" i="15"/>
  <c r="S18" i="15"/>
  <c r="S19" i="15"/>
  <c r="AC19" i="15" s="1"/>
  <c r="S20" i="15"/>
  <c r="AC20" i="15" s="1"/>
  <c r="S21" i="15"/>
  <c r="AC21" i="15" s="1"/>
  <c r="S22" i="15"/>
  <c r="S23" i="15"/>
  <c r="S24" i="15"/>
  <c r="S25" i="15"/>
  <c r="AC25" i="15" s="1"/>
  <c r="S26" i="15"/>
  <c r="S27" i="15"/>
  <c r="S28" i="15"/>
  <c r="S29" i="15"/>
  <c r="S30" i="15"/>
  <c r="AC30" i="15" s="1"/>
  <c r="S31" i="15"/>
  <c r="AC31" i="15" s="1"/>
  <c r="S32" i="15"/>
  <c r="S33" i="15"/>
  <c r="S34" i="15"/>
  <c r="AC34" i="15" s="1"/>
  <c r="S35" i="15"/>
  <c r="S36" i="15"/>
  <c r="AC36" i="15" s="1"/>
  <c r="S37" i="15"/>
  <c r="AC37" i="15" s="1"/>
  <c r="S38" i="15"/>
  <c r="AC38" i="15" s="1"/>
  <c r="S39" i="15"/>
  <c r="AC39" i="15" s="1"/>
  <c r="S40" i="15"/>
  <c r="S41" i="15"/>
  <c r="S42" i="15"/>
  <c r="AC42" i="15" s="1"/>
  <c r="S43" i="15"/>
  <c r="AC43" i="15" s="1"/>
  <c r="S44" i="15"/>
  <c r="AC44" i="15" s="1"/>
  <c r="S45" i="15"/>
  <c r="AC45" i="15" s="1"/>
  <c r="S46" i="15"/>
  <c r="AC46" i="15" s="1"/>
  <c r="S47" i="15"/>
  <c r="S48" i="15"/>
  <c r="AC48" i="15" s="1"/>
  <c r="S49" i="15"/>
  <c r="S50" i="15"/>
  <c r="S51" i="15"/>
  <c r="AC51" i="15" s="1"/>
  <c r="S52" i="15"/>
  <c r="AC52" i="15" s="1"/>
  <c r="S53" i="15"/>
  <c r="AC53" i="15" s="1"/>
  <c r="S54" i="15"/>
  <c r="AC54" i="15" s="1"/>
  <c r="S55" i="15"/>
  <c r="S56" i="15"/>
  <c r="S57" i="15"/>
  <c r="AC57" i="15" s="1"/>
  <c r="S58" i="15"/>
  <c r="S59" i="15"/>
  <c r="S60" i="15"/>
  <c r="S61" i="15"/>
  <c r="AC61" i="15" s="1"/>
  <c r="S62" i="15"/>
  <c r="S63" i="15"/>
  <c r="S64" i="15"/>
  <c r="S65" i="15"/>
  <c r="S66" i="15"/>
  <c r="S67" i="15"/>
  <c r="AC67" i="15" s="1"/>
  <c r="S68" i="15"/>
  <c r="S69" i="15"/>
  <c r="AC69" i="15" s="1"/>
  <c r="S70" i="15"/>
  <c r="AC70" i="15" s="1"/>
  <c r="S71" i="15"/>
  <c r="S72" i="15"/>
  <c r="S73" i="15"/>
  <c r="S74" i="15"/>
  <c r="AC74" i="15" s="1"/>
  <c r="S75" i="15"/>
  <c r="S76" i="15"/>
  <c r="S77" i="15"/>
  <c r="S78" i="15"/>
  <c r="S79" i="15"/>
  <c r="AC79" i="15" s="1"/>
  <c r="S80" i="15"/>
  <c r="S81" i="15"/>
  <c r="AC81" i="15" s="1"/>
  <c r="S82" i="15"/>
  <c r="S83" i="15"/>
  <c r="S84" i="15"/>
  <c r="AC84" i="15" s="1"/>
  <c r="S85" i="15"/>
  <c r="AC85" i="15" s="1"/>
  <c r="S86" i="15"/>
  <c r="S87" i="15"/>
  <c r="AC87" i="15" s="1"/>
  <c r="S88" i="15"/>
  <c r="AC88" i="15" s="1"/>
  <c r="S89" i="15"/>
  <c r="S90" i="15"/>
  <c r="S91" i="15"/>
  <c r="S92" i="15"/>
  <c r="AC92" i="15" s="1"/>
  <c r="S93" i="15"/>
  <c r="AC93" i="15" s="1"/>
  <c r="S94" i="15"/>
  <c r="AC94" i="15" s="1"/>
  <c r="S95" i="15"/>
  <c r="AC95" i="15" s="1"/>
  <c r="S96" i="15"/>
  <c r="AC96" i="15" s="1"/>
  <c r="S97" i="15"/>
  <c r="AC97" i="15" s="1"/>
  <c r="S98" i="15"/>
  <c r="S99" i="15"/>
  <c r="AC99" i="15" s="1"/>
  <c r="S100" i="15"/>
  <c r="S101" i="15"/>
  <c r="S102" i="15"/>
  <c r="S103" i="15"/>
  <c r="AC103" i="15" s="1"/>
  <c r="S104" i="15"/>
  <c r="AC104" i="15" s="1"/>
  <c r="S105" i="15"/>
  <c r="S106" i="15"/>
  <c r="AC106" i="15" s="1"/>
  <c r="S107" i="15"/>
  <c r="AC107" i="15" s="1"/>
  <c r="S7" i="16"/>
  <c r="S8" i="16"/>
  <c r="S9" i="16"/>
  <c r="S10" i="16"/>
  <c r="AC10" i="16" s="1"/>
  <c r="S11" i="16"/>
  <c r="S12" i="16"/>
  <c r="S13" i="16"/>
  <c r="S14" i="16"/>
  <c r="S15" i="16"/>
  <c r="AC15" i="16" s="1"/>
  <c r="S16" i="16"/>
  <c r="AC16" i="16" s="1"/>
  <c r="S17" i="16"/>
  <c r="S18" i="16"/>
  <c r="AC18" i="16" s="1"/>
  <c r="S19" i="16"/>
  <c r="AC19" i="16" s="1"/>
  <c r="S20" i="16"/>
  <c r="S21" i="16"/>
  <c r="S22" i="16"/>
  <c r="S23" i="16"/>
  <c r="S24" i="16"/>
  <c r="S25" i="16"/>
  <c r="S26" i="16"/>
  <c r="AC26" i="16" s="1"/>
  <c r="S27" i="16"/>
  <c r="S28" i="16"/>
  <c r="AC28" i="16" s="1"/>
  <c r="S29" i="16"/>
  <c r="S30" i="16"/>
  <c r="S31" i="16"/>
  <c r="S32" i="16"/>
  <c r="S33" i="16"/>
  <c r="AC33" i="16" s="1"/>
  <c r="S34" i="16"/>
  <c r="AC34" i="16" s="1"/>
  <c r="S35" i="16"/>
  <c r="AC35" i="16" s="1"/>
  <c r="S36" i="16"/>
  <c r="S37" i="16"/>
  <c r="AC37" i="16" s="1"/>
  <c r="S38" i="16"/>
  <c r="S39" i="16"/>
  <c r="AC39" i="16" s="1"/>
  <c r="S40" i="16"/>
  <c r="AC40" i="16" s="1"/>
  <c r="S41" i="16"/>
  <c r="AC41" i="16" s="1"/>
  <c r="S42" i="16"/>
  <c r="S43" i="16"/>
  <c r="S44" i="16"/>
  <c r="S45" i="16"/>
  <c r="S46" i="16"/>
  <c r="AC46" i="16" s="1"/>
  <c r="S47" i="16"/>
  <c r="AC47" i="16" s="1"/>
  <c r="S48" i="16"/>
  <c r="S49" i="16"/>
  <c r="AC49" i="16" s="1"/>
  <c r="S50" i="16"/>
  <c r="S51" i="16"/>
  <c r="S52" i="16"/>
  <c r="AC52" i="16" s="1"/>
  <c r="S53" i="16"/>
  <c r="S54" i="16"/>
  <c r="S55" i="16"/>
  <c r="AC55" i="16" s="1"/>
  <c r="S56" i="16"/>
  <c r="AC56" i="16" s="1"/>
  <c r="S57" i="16"/>
  <c r="S58" i="16"/>
  <c r="S59" i="16"/>
  <c r="AC59" i="16" s="1"/>
  <c r="S60" i="16"/>
  <c r="S61" i="16"/>
  <c r="AC61" i="16" s="1"/>
  <c r="S62" i="16"/>
  <c r="AC62" i="16" s="1"/>
  <c r="S63" i="16"/>
  <c r="S64" i="16"/>
  <c r="AC64" i="16" s="1"/>
  <c r="S65" i="16"/>
  <c r="AC65" i="16" s="1"/>
  <c r="S66" i="16"/>
  <c r="S67" i="16"/>
  <c r="AC67" i="16" s="1"/>
  <c r="S68" i="16"/>
  <c r="S69" i="16"/>
  <c r="AC69" i="16" s="1"/>
  <c r="S70" i="16"/>
  <c r="AC70" i="16" s="1"/>
  <c r="S71" i="16"/>
  <c r="AC71" i="16" s="1"/>
  <c r="S72" i="16"/>
  <c r="S73" i="16"/>
  <c r="AC73" i="16" s="1"/>
  <c r="S74" i="16"/>
  <c r="AC74" i="16" s="1"/>
  <c r="S75" i="16"/>
  <c r="S76" i="16"/>
  <c r="AC76" i="16" s="1"/>
  <c r="S77" i="16"/>
  <c r="S78" i="16"/>
  <c r="AC78" i="16" s="1"/>
  <c r="S79" i="16"/>
  <c r="AC79" i="16" s="1"/>
  <c r="S80" i="16"/>
  <c r="S81" i="16"/>
  <c r="AC81" i="16" s="1"/>
  <c r="S82" i="16"/>
  <c r="S83" i="16"/>
  <c r="AC83" i="16" s="1"/>
  <c r="S84" i="16"/>
  <c r="S85" i="16"/>
  <c r="S86" i="16"/>
  <c r="S87" i="16"/>
  <c r="S88" i="16"/>
  <c r="S89" i="16"/>
  <c r="S90" i="16"/>
  <c r="AC90" i="16" s="1"/>
  <c r="S91" i="16"/>
  <c r="AC91" i="16" s="1"/>
  <c r="S92" i="16"/>
  <c r="AC92" i="16" s="1"/>
  <c r="S93" i="16"/>
  <c r="S94" i="16"/>
  <c r="S95" i="16"/>
  <c r="S96" i="16"/>
  <c r="S97" i="16"/>
  <c r="S98" i="16"/>
  <c r="AC98" i="16" s="1"/>
  <c r="S99" i="16"/>
  <c r="AC99" i="16" s="1"/>
  <c r="S100" i="16"/>
  <c r="S101" i="16"/>
  <c r="S102" i="16"/>
  <c r="S103" i="16"/>
  <c r="AC103" i="16" s="1"/>
  <c r="S104" i="16"/>
  <c r="AC104" i="16" s="1"/>
  <c r="S105" i="16"/>
  <c r="S106" i="16"/>
  <c r="AC106" i="16" s="1"/>
  <c r="S107" i="16"/>
  <c r="AC107" i="16" s="1"/>
  <c r="S108" i="16"/>
  <c r="S109" i="16"/>
  <c r="S110" i="16"/>
  <c r="AC110" i="16" s="1"/>
  <c r="S111" i="16"/>
  <c r="AC111" i="16" s="1"/>
  <c r="S112" i="16"/>
  <c r="AC112" i="16" s="1"/>
  <c r="S113" i="16"/>
  <c r="S114" i="16"/>
  <c r="AC114" i="16" s="1"/>
  <c r="S115" i="16"/>
  <c r="S116" i="16"/>
  <c r="S117" i="16"/>
  <c r="AC117" i="16" s="1"/>
  <c r="S118" i="16"/>
  <c r="AC118" i="16" s="1"/>
  <c r="S119" i="16"/>
  <c r="AC119" i="16" s="1"/>
  <c r="S120" i="16"/>
  <c r="S121" i="16"/>
  <c r="AC121" i="16" s="1"/>
  <c r="S122" i="16"/>
  <c r="S123" i="16"/>
  <c r="AC123" i="16" s="1"/>
  <c r="S124" i="16"/>
  <c r="S125" i="16"/>
  <c r="S126" i="16"/>
  <c r="AC126" i="16" s="1"/>
  <c r="S127" i="16"/>
  <c r="S128" i="16"/>
  <c r="AC128" i="16" s="1"/>
  <c r="S129" i="16"/>
  <c r="AC129" i="16" s="1"/>
  <c r="S130" i="16"/>
  <c r="S131" i="16"/>
  <c r="S132" i="16"/>
  <c r="AC132" i="16" s="1"/>
  <c r="S133" i="16"/>
  <c r="AC133" i="16" s="1"/>
  <c r="S134" i="16"/>
  <c r="S135" i="16"/>
  <c r="S136" i="16"/>
  <c r="AC136" i="16" s="1"/>
  <c r="S137" i="16"/>
  <c r="S138" i="16"/>
  <c r="S139" i="16"/>
  <c r="S140" i="16"/>
  <c r="AC140" i="16" s="1"/>
  <c r="S141" i="16"/>
  <c r="S142" i="16"/>
  <c r="AC142" i="16" s="1"/>
  <c r="S143" i="16"/>
  <c r="AC143" i="16" s="1"/>
  <c r="S144" i="16"/>
  <c r="S145" i="16"/>
  <c r="S146" i="16"/>
  <c r="S147" i="16"/>
  <c r="S148" i="16"/>
  <c r="S149" i="16"/>
  <c r="S150" i="16"/>
  <c r="S151" i="16"/>
  <c r="AC151" i="16" s="1"/>
  <c r="S152" i="16"/>
  <c r="AC152" i="16" s="1"/>
  <c r="S153" i="16"/>
  <c r="S154" i="16"/>
  <c r="AC154" i="16" s="1"/>
  <c r="S155" i="16"/>
  <c r="AC155" i="16" s="1"/>
  <c r="S156" i="16"/>
  <c r="S157" i="16"/>
  <c r="AC157" i="16" s="1"/>
  <c r="S158" i="16"/>
  <c r="S159" i="16"/>
  <c r="AC159" i="16" s="1"/>
  <c r="S160" i="16"/>
  <c r="S161" i="16"/>
  <c r="S162" i="16"/>
  <c r="AC162" i="16" s="1"/>
  <c r="S163" i="16"/>
  <c r="S164" i="16"/>
  <c r="S165" i="16"/>
  <c r="AC165" i="16" s="1"/>
  <c r="S166" i="16"/>
  <c r="AC166" i="16" s="1"/>
  <c r="S167" i="16"/>
  <c r="AC167" i="16" s="1"/>
  <c r="S168" i="16"/>
  <c r="S169" i="16"/>
  <c r="S170" i="16"/>
  <c r="S171" i="16"/>
  <c r="S172" i="16"/>
  <c r="S173" i="16"/>
  <c r="S174" i="16"/>
  <c r="S175" i="16"/>
  <c r="AC175" i="16" s="1"/>
  <c r="S176" i="16"/>
  <c r="S177" i="16"/>
  <c r="S178" i="16"/>
  <c r="S179" i="16"/>
  <c r="AC179" i="16" s="1"/>
  <c r="S180" i="16"/>
  <c r="S181" i="16"/>
  <c r="S182" i="16"/>
  <c r="S183" i="16"/>
  <c r="S184" i="16"/>
  <c r="AC184" i="16" s="1"/>
  <c r="S185" i="16"/>
  <c r="S186" i="16"/>
  <c r="S187" i="16"/>
  <c r="S188" i="16"/>
  <c r="AC188" i="16" s="1"/>
  <c r="S189" i="16"/>
  <c r="AC189" i="16" s="1"/>
  <c r="S190" i="16"/>
  <c r="AC190" i="16" s="1"/>
  <c r="S191" i="16"/>
  <c r="AC191" i="16" s="1"/>
  <c r="S192" i="16"/>
  <c r="AC192" i="16" s="1"/>
  <c r="S193" i="16"/>
  <c r="S194" i="16"/>
  <c r="AC194" i="16" s="1"/>
  <c r="S195" i="16"/>
  <c r="AC195" i="16" s="1"/>
  <c r="S196" i="16"/>
  <c r="S197" i="16"/>
  <c r="S198" i="16"/>
  <c r="AC198" i="16" s="1"/>
  <c r="S199" i="16"/>
  <c r="AC199" i="16" s="1"/>
  <c r="S200" i="16"/>
  <c r="S201" i="16"/>
  <c r="AC201" i="16" s="1"/>
  <c r="S202" i="16"/>
  <c r="AC202" i="16" s="1"/>
  <c r="S203" i="16"/>
  <c r="S204" i="16"/>
  <c r="AC204" i="16" s="1"/>
  <c r="S205" i="16"/>
  <c r="S206" i="16"/>
  <c r="S207" i="16"/>
  <c r="AC207" i="16" s="1"/>
  <c r="S208" i="16"/>
  <c r="S209" i="16"/>
  <c r="S210" i="16"/>
  <c r="S211" i="16"/>
  <c r="S212" i="16"/>
  <c r="S213" i="16"/>
  <c r="AC213" i="16" s="1"/>
  <c r="S214" i="16"/>
  <c r="AC214" i="16" s="1"/>
  <c r="S215" i="16"/>
  <c r="S216" i="16"/>
  <c r="S217" i="16"/>
  <c r="AC217" i="16" s="1"/>
  <c r="S218" i="16"/>
  <c r="S219" i="16"/>
  <c r="S220" i="16"/>
  <c r="AC220" i="16" s="1"/>
  <c r="S221" i="16"/>
  <c r="S222" i="16"/>
  <c r="S223" i="16"/>
  <c r="S224" i="16"/>
  <c r="AC224" i="16" s="1"/>
  <c r="S225" i="16"/>
  <c r="AC225" i="16" s="1"/>
  <c r="S226" i="16"/>
  <c r="S227" i="16"/>
  <c r="S228" i="16"/>
  <c r="S229" i="16"/>
  <c r="S230" i="16"/>
  <c r="S231" i="16"/>
  <c r="S232" i="16"/>
  <c r="AC232" i="16" s="1"/>
  <c r="S233" i="16"/>
  <c r="S234" i="16"/>
  <c r="S235" i="16"/>
  <c r="S236" i="16"/>
  <c r="S237" i="16"/>
  <c r="AC237" i="16" s="1"/>
  <c r="S238" i="16"/>
  <c r="AC238" i="16" s="1"/>
  <c r="S239" i="16"/>
  <c r="AC239" i="16" s="1"/>
  <c r="S240" i="16"/>
  <c r="AC240" i="16" s="1"/>
  <c r="S241" i="16"/>
  <c r="AC241" i="16" s="1"/>
  <c r="S242" i="16"/>
  <c r="AC242" i="16" s="1"/>
  <c r="S243" i="16"/>
  <c r="AC243" i="16" s="1"/>
  <c r="S244" i="16"/>
  <c r="AC244" i="16" s="1"/>
  <c r="S245" i="16"/>
  <c r="AC245" i="16" s="1"/>
  <c r="S246" i="16"/>
  <c r="S247" i="16"/>
  <c r="S248" i="16"/>
  <c r="AH7" i="12"/>
  <c r="AJ7" i="12" s="1"/>
  <c r="AH8" i="12"/>
  <c r="AJ8" i="12" s="1"/>
  <c r="AH9" i="12"/>
  <c r="AJ9" i="12" s="1"/>
  <c r="AH10" i="12"/>
  <c r="AJ10" i="12" s="1"/>
  <c r="AH11" i="12"/>
  <c r="AJ11" i="12" s="1"/>
  <c r="AH12" i="12"/>
  <c r="AJ12" i="12" s="1"/>
  <c r="AH13" i="12"/>
  <c r="AJ13" i="12" s="1"/>
  <c r="AH14" i="12"/>
  <c r="AJ14" i="12" s="1"/>
  <c r="AH15" i="12"/>
  <c r="AJ15" i="12" s="1"/>
  <c r="AH16" i="12"/>
  <c r="AJ16" i="12" s="1"/>
  <c r="AH17" i="12"/>
  <c r="AJ17" i="12" s="1"/>
  <c r="AH18" i="12"/>
  <c r="AJ18" i="12" s="1"/>
  <c r="AH19" i="12"/>
  <c r="AJ19" i="12" s="1"/>
  <c r="AH20" i="12"/>
  <c r="AJ20" i="12" s="1"/>
  <c r="AH21" i="12"/>
  <c r="AJ21" i="12" s="1"/>
  <c r="AH22" i="12"/>
  <c r="AJ22" i="12" s="1"/>
  <c r="AH23" i="12"/>
  <c r="AJ23" i="12" s="1"/>
  <c r="AH24" i="12"/>
  <c r="AJ24" i="12" s="1"/>
  <c r="AH25" i="12"/>
  <c r="AJ25" i="12" s="1"/>
  <c r="AH26" i="12"/>
  <c r="AJ26" i="12" s="1"/>
  <c r="AH27" i="12"/>
  <c r="AJ27" i="12" s="1"/>
  <c r="AH28" i="12"/>
  <c r="AJ28" i="12" s="1"/>
  <c r="AH29" i="12"/>
  <c r="AJ29" i="12" s="1"/>
  <c r="AH30" i="12"/>
  <c r="AJ30" i="12" s="1"/>
  <c r="AH31" i="12"/>
  <c r="AJ31" i="12" s="1"/>
  <c r="AH32" i="12"/>
  <c r="AJ32" i="12" s="1"/>
  <c r="AH33" i="12"/>
  <c r="AJ33" i="12" s="1"/>
  <c r="AH34" i="12"/>
  <c r="AJ34" i="12" s="1"/>
  <c r="AH35" i="12"/>
  <c r="AJ35" i="12" s="1"/>
  <c r="AH36" i="12"/>
  <c r="AJ36" i="12" s="1"/>
  <c r="AH37" i="12"/>
  <c r="AJ37" i="12" s="1"/>
  <c r="AH38" i="12"/>
  <c r="AJ38" i="12" s="1"/>
  <c r="AH39" i="12"/>
  <c r="AJ39" i="12" s="1"/>
  <c r="AH40" i="12"/>
  <c r="AJ40" i="12" s="1"/>
  <c r="AH41" i="12"/>
  <c r="AJ41" i="12" s="1"/>
  <c r="AH42" i="12"/>
  <c r="AJ42" i="12" s="1"/>
  <c r="AH43" i="12"/>
  <c r="AJ43" i="12" s="1"/>
  <c r="AH44" i="12"/>
  <c r="AJ44" i="12" s="1"/>
  <c r="AH45" i="12"/>
  <c r="AJ45" i="12" s="1"/>
  <c r="AH46" i="12"/>
  <c r="AJ46" i="12" s="1"/>
  <c r="AH47" i="12"/>
  <c r="AJ47" i="12" s="1"/>
  <c r="AH48" i="12"/>
  <c r="AJ48" i="12" s="1"/>
  <c r="AH49" i="12"/>
  <c r="AJ49" i="12" s="1"/>
  <c r="AH50" i="12"/>
  <c r="AJ50" i="12" s="1"/>
  <c r="AH51" i="12"/>
  <c r="AJ51" i="12" s="1"/>
  <c r="AH52" i="12"/>
  <c r="AJ52" i="12" s="1"/>
  <c r="AH53" i="12"/>
  <c r="AJ53" i="12" s="1"/>
  <c r="AH54" i="12"/>
  <c r="AJ54" i="12" s="1"/>
  <c r="AH55" i="12"/>
  <c r="AJ55" i="12" s="1"/>
  <c r="AH56" i="12"/>
  <c r="AJ56" i="12" s="1"/>
  <c r="AH57" i="12"/>
  <c r="AJ57" i="12" s="1"/>
  <c r="AH58" i="12"/>
  <c r="AJ58" i="12" s="1"/>
  <c r="AH59" i="12"/>
  <c r="AJ59" i="12" s="1"/>
  <c r="AH60" i="12"/>
  <c r="AJ60" i="12" s="1"/>
  <c r="AH61" i="12"/>
  <c r="AJ61" i="12" s="1"/>
  <c r="AH62" i="12"/>
  <c r="AJ62" i="12" s="1"/>
  <c r="AH63" i="12"/>
  <c r="AJ63" i="12" s="1"/>
  <c r="AH64" i="12"/>
  <c r="AJ64" i="12" s="1"/>
  <c r="AH65" i="12"/>
  <c r="AJ65" i="12" s="1"/>
  <c r="AH66" i="12"/>
  <c r="AJ66" i="12" s="1"/>
  <c r="AH67" i="12"/>
  <c r="AJ67" i="12" s="1"/>
  <c r="AH68" i="12"/>
  <c r="AJ68" i="12" s="1"/>
  <c r="AH69" i="12"/>
  <c r="AJ69" i="12" s="1"/>
  <c r="AH70" i="12"/>
  <c r="AJ70" i="12" s="1"/>
  <c r="AH71" i="12"/>
  <c r="AJ71" i="12" s="1"/>
  <c r="AH72" i="12"/>
  <c r="AJ72" i="12" s="1"/>
  <c r="AH73" i="12"/>
  <c r="AJ73" i="12" s="1"/>
  <c r="AH74" i="12"/>
  <c r="AJ74" i="12" s="1"/>
  <c r="AH75" i="12"/>
  <c r="AJ75" i="12" s="1"/>
  <c r="AH76" i="12"/>
  <c r="AJ76" i="12" s="1"/>
  <c r="AH77" i="12"/>
  <c r="AJ77" i="12" s="1"/>
  <c r="AH78" i="12"/>
  <c r="AJ78" i="12" s="1"/>
  <c r="AH79" i="12"/>
  <c r="AJ79" i="12" s="1"/>
  <c r="AH80" i="12"/>
  <c r="AJ80" i="12" s="1"/>
  <c r="AH81" i="12"/>
  <c r="AJ81" i="12" s="1"/>
  <c r="AH82" i="12"/>
  <c r="AJ82" i="12" s="1"/>
  <c r="AH83" i="12"/>
  <c r="AJ83" i="12" s="1"/>
  <c r="AH84" i="12"/>
  <c r="AJ84" i="12" s="1"/>
  <c r="AH85" i="12"/>
  <c r="AJ85" i="12" s="1"/>
  <c r="AH86" i="12"/>
  <c r="AJ86" i="12" s="1"/>
  <c r="AH87" i="12"/>
  <c r="AJ87" i="12" s="1"/>
  <c r="AH88" i="12"/>
  <c r="AJ88" i="12" s="1"/>
  <c r="AH89" i="12"/>
  <c r="AJ89" i="12" s="1"/>
  <c r="AH90" i="12"/>
  <c r="AJ90" i="12" s="1"/>
  <c r="AH91" i="12"/>
  <c r="AJ91" i="12" s="1"/>
  <c r="AH92" i="12"/>
  <c r="AJ92" i="12" s="1"/>
  <c r="AH93" i="12"/>
  <c r="AJ93" i="12" s="1"/>
  <c r="AH94" i="12"/>
  <c r="AJ94" i="12" s="1"/>
  <c r="AH95" i="12"/>
  <c r="AJ95" i="12" s="1"/>
  <c r="AH96" i="12"/>
  <c r="AJ96" i="12" s="1"/>
  <c r="AH97" i="12"/>
  <c r="AJ97" i="12" s="1"/>
  <c r="AH98" i="12"/>
  <c r="AJ98" i="12" s="1"/>
  <c r="AH99" i="12"/>
  <c r="AJ99" i="12" s="1"/>
  <c r="AH100" i="12"/>
  <c r="AJ100" i="12" s="1"/>
  <c r="AH101" i="12"/>
  <c r="AJ101" i="12" s="1"/>
  <c r="AH102" i="12"/>
  <c r="AJ102" i="12" s="1"/>
  <c r="AH103" i="12"/>
  <c r="AJ103" i="12" s="1"/>
  <c r="AH104" i="12"/>
  <c r="AJ104" i="12" s="1"/>
  <c r="AH105" i="12"/>
  <c r="AJ105" i="12" s="1"/>
  <c r="AH106" i="12"/>
  <c r="AJ106" i="12" s="1"/>
  <c r="AH107" i="12"/>
  <c r="AJ107" i="12" s="1"/>
  <c r="AH108" i="12"/>
  <c r="AJ108" i="12" s="1"/>
  <c r="AH109" i="12"/>
  <c r="AJ109" i="12" s="1"/>
  <c r="AH110" i="12"/>
  <c r="AJ110" i="12" s="1"/>
  <c r="AH111" i="12"/>
  <c r="AJ111" i="12" s="1"/>
  <c r="AH112" i="12"/>
  <c r="AJ112" i="12" s="1"/>
  <c r="AH113" i="12"/>
  <c r="AJ113" i="12" s="1"/>
  <c r="AH114" i="12"/>
  <c r="AJ114" i="12" s="1"/>
  <c r="AH115" i="12"/>
  <c r="AJ115" i="12" s="1"/>
  <c r="AH116" i="12"/>
  <c r="AJ116" i="12" s="1"/>
  <c r="AH117" i="12"/>
  <c r="AJ117" i="12" s="1"/>
  <c r="AH118" i="12"/>
  <c r="AJ118" i="12" s="1"/>
  <c r="AH119" i="12"/>
  <c r="AJ119" i="12" s="1"/>
  <c r="AH120" i="12"/>
  <c r="AJ120" i="12" s="1"/>
  <c r="AH121" i="12"/>
  <c r="AJ121" i="12" s="1"/>
  <c r="AH122" i="12"/>
  <c r="AJ122" i="12" s="1"/>
  <c r="AH123" i="12"/>
  <c r="AJ123" i="12" s="1"/>
  <c r="AH124" i="12"/>
  <c r="AJ124" i="12" s="1"/>
  <c r="AH125" i="12"/>
  <c r="AJ125" i="12" s="1"/>
  <c r="AH126" i="12"/>
  <c r="AJ126" i="12" s="1"/>
  <c r="AH127" i="12"/>
  <c r="AJ127" i="12" s="1"/>
  <c r="AH128" i="12"/>
  <c r="AJ128" i="12" s="1"/>
  <c r="AH129" i="12"/>
  <c r="AJ129" i="12" s="1"/>
  <c r="AH130" i="12"/>
  <c r="AJ130" i="12" s="1"/>
  <c r="AH131" i="12"/>
  <c r="AJ131" i="12" s="1"/>
  <c r="AH132" i="12"/>
  <c r="AJ132" i="12" s="1"/>
  <c r="AH133" i="12"/>
  <c r="AJ133" i="12" s="1"/>
  <c r="AH134" i="12"/>
  <c r="AJ134" i="12" s="1"/>
  <c r="AH135" i="12"/>
  <c r="AJ135" i="12" s="1"/>
  <c r="AH136" i="12"/>
  <c r="AJ136" i="12" s="1"/>
  <c r="AH137" i="12"/>
  <c r="AJ137" i="12" s="1"/>
  <c r="AH138" i="12"/>
  <c r="AJ138" i="12" s="1"/>
  <c r="AH139" i="12"/>
  <c r="AJ139" i="12" s="1"/>
  <c r="AH140" i="12"/>
  <c r="AJ140" i="12" s="1"/>
  <c r="AH141" i="12"/>
  <c r="AJ141" i="12" s="1"/>
  <c r="AH142" i="12"/>
  <c r="AJ142" i="12" s="1"/>
  <c r="AH143" i="12"/>
  <c r="AJ143" i="12" s="1"/>
  <c r="AH144" i="12"/>
  <c r="AJ144" i="12" s="1"/>
  <c r="AH145" i="12"/>
  <c r="AJ145" i="12" s="1"/>
  <c r="AH146" i="12"/>
  <c r="AJ146" i="12" s="1"/>
  <c r="AH147" i="12"/>
  <c r="AJ147" i="12" s="1"/>
  <c r="AH148" i="12"/>
  <c r="AJ148" i="12" s="1"/>
  <c r="AH149" i="12"/>
  <c r="AJ149" i="12" s="1"/>
  <c r="AH150" i="12"/>
  <c r="AJ150" i="12" s="1"/>
  <c r="AH151" i="12"/>
  <c r="AJ151" i="12" s="1"/>
  <c r="AH152" i="12"/>
  <c r="AJ152" i="12" s="1"/>
  <c r="AH153" i="12"/>
  <c r="AJ153" i="12" s="1"/>
  <c r="AH154" i="12"/>
  <c r="AJ154" i="12" s="1"/>
  <c r="AH155" i="12"/>
  <c r="AJ155" i="12" s="1"/>
  <c r="AH156" i="12"/>
  <c r="AJ156" i="12" s="1"/>
  <c r="AH157" i="12"/>
  <c r="AJ157" i="12" s="1"/>
  <c r="AH158" i="12"/>
  <c r="AJ158" i="12" s="1"/>
  <c r="AH159" i="12"/>
  <c r="AJ159" i="12" s="1"/>
  <c r="AH160" i="12"/>
  <c r="AJ160" i="12" s="1"/>
  <c r="AH161" i="12"/>
  <c r="AJ161" i="12" s="1"/>
  <c r="AH162" i="12"/>
  <c r="AJ162" i="12" s="1"/>
  <c r="AH163" i="12"/>
  <c r="AJ163" i="12" s="1"/>
  <c r="AH164" i="12"/>
  <c r="AJ164" i="12" s="1"/>
  <c r="AH165" i="12"/>
  <c r="AJ165" i="12" s="1"/>
  <c r="AH166" i="12"/>
  <c r="AJ166" i="12" s="1"/>
  <c r="AH167" i="12"/>
  <c r="AJ167" i="12" s="1"/>
  <c r="AH168" i="12"/>
  <c r="AJ168" i="12" s="1"/>
  <c r="AH169" i="12"/>
  <c r="AJ169" i="12" s="1"/>
  <c r="AH170" i="12"/>
  <c r="AJ170" i="12" s="1"/>
  <c r="AH171" i="12"/>
  <c r="AJ171" i="12" s="1"/>
  <c r="AH172" i="12"/>
  <c r="AJ172" i="12" s="1"/>
  <c r="AH173" i="12"/>
  <c r="AJ173" i="12" s="1"/>
  <c r="AH174" i="12"/>
  <c r="AJ174" i="12" s="1"/>
  <c r="AH175" i="12"/>
  <c r="AJ175" i="12" s="1"/>
  <c r="AH176" i="12"/>
  <c r="AJ176" i="12" s="1"/>
  <c r="AH177" i="12"/>
  <c r="AJ177" i="12" s="1"/>
  <c r="AH178" i="12"/>
  <c r="AJ178" i="12" s="1"/>
  <c r="AH179" i="12"/>
  <c r="AJ179" i="12" s="1"/>
  <c r="AH180" i="12"/>
  <c r="AJ180" i="12" s="1"/>
  <c r="AH181" i="12"/>
  <c r="AJ181" i="12" s="1"/>
  <c r="AH182" i="12"/>
  <c r="AJ182" i="12" s="1"/>
  <c r="AH183" i="12"/>
  <c r="AJ183" i="12" s="1"/>
  <c r="AH184" i="12"/>
  <c r="AJ184" i="12" s="1"/>
  <c r="AH185" i="12"/>
  <c r="AJ185" i="12" s="1"/>
  <c r="AH186" i="12"/>
  <c r="AJ186" i="12" s="1"/>
  <c r="AH187" i="12"/>
  <c r="AJ187" i="12" s="1"/>
  <c r="AH188" i="12"/>
  <c r="AJ188" i="12" s="1"/>
  <c r="AH189" i="12"/>
  <c r="AJ189" i="12" s="1"/>
  <c r="AH190" i="12"/>
  <c r="AJ190" i="12" s="1"/>
  <c r="AH191" i="12"/>
  <c r="AJ191" i="12" s="1"/>
  <c r="AH192" i="12"/>
  <c r="AJ192" i="12" s="1"/>
  <c r="AH193" i="12"/>
  <c r="AJ193" i="12" s="1"/>
  <c r="AH194" i="12"/>
  <c r="AJ194" i="12" s="1"/>
  <c r="AH195" i="12"/>
  <c r="AJ195" i="12" s="1"/>
  <c r="AH196" i="12"/>
  <c r="AJ196" i="12" s="1"/>
  <c r="AH197" i="12"/>
  <c r="AJ197" i="12" s="1"/>
  <c r="AH198" i="12"/>
  <c r="AJ198" i="12" s="1"/>
  <c r="AH199" i="12"/>
  <c r="AJ199" i="12" s="1"/>
  <c r="AH200" i="12"/>
  <c r="AJ200" i="12" s="1"/>
  <c r="AH201" i="12"/>
  <c r="AJ201" i="12" s="1"/>
  <c r="AH202" i="12"/>
  <c r="AJ202" i="12" s="1"/>
  <c r="AH203" i="12"/>
  <c r="AJ203" i="12" s="1"/>
  <c r="AH204" i="12"/>
  <c r="AJ204" i="12" s="1"/>
  <c r="AH205" i="12"/>
  <c r="AJ205" i="12" s="1"/>
  <c r="AH206" i="12"/>
  <c r="AJ206" i="12" s="1"/>
  <c r="AH207" i="12"/>
  <c r="AJ207" i="12" s="1"/>
  <c r="AH208" i="12"/>
  <c r="AJ208" i="12" s="1"/>
  <c r="AH209" i="12"/>
  <c r="AJ209" i="12" s="1"/>
  <c r="AH210" i="12"/>
  <c r="AJ210" i="12" s="1"/>
  <c r="AH211" i="12"/>
  <c r="AJ211" i="12" s="1"/>
  <c r="AH212" i="12"/>
  <c r="AJ212" i="12" s="1"/>
  <c r="AH213" i="12"/>
  <c r="AJ213" i="12" s="1"/>
  <c r="AH214" i="12"/>
  <c r="AJ214" i="12" s="1"/>
  <c r="AH215" i="12"/>
  <c r="AJ215" i="12" s="1"/>
  <c r="AH216" i="12"/>
  <c r="AJ216" i="12" s="1"/>
  <c r="AH217" i="12"/>
  <c r="AJ217" i="12" s="1"/>
  <c r="AH218" i="12"/>
  <c r="AJ218" i="12" s="1"/>
  <c r="AH219" i="12"/>
  <c r="AJ219" i="12" s="1"/>
  <c r="AH220" i="12"/>
  <c r="AJ220" i="12" s="1"/>
  <c r="AH221" i="12"/>
  <c r="AJ221" i="12" s="1"/>
  <c r="AH222" i="12"/>
  <c r="AJ222" i="12" s="1"/>
  <c r="AH223" i="12"/>
  <c r="AJ223" i="12" s="1"/>
  <c r="AH224" i="12"/>
  <c r="AJ224" i="12" s="1"/>
  <c r="AH225" i="12"/>
  <c r="AJ225" i="12" s="1"/>
  <c r="AH226" i="12"/>
  <c r="AJ226" i="12" s="1"/>
  <c r="AH227" i="12"/>
  <c r="AJ227" i="12" s="1"/>
  <c r="AH228" i="12"/>
  <c r="AJ228" i="12" s="1"/>
  <c r="AH229" i="12"/>
  <c r="AJ229" i="12" s="1"/>
  <c r="AH230" i="12"/>
  <c r="AJ230" i="12" s="1"/>
  <c r="AH231" i="12"/>
  <c r="AJ231" i="12" s="1"/>
  <c r="AH232" i="12"/>
  <c r="AJ232" i="12" s="1"/>
  <c r="AH233" i="12"/>
  <c r="AJ233" i="12" s="1"/>
  <c r="AH234" i="12"/>
  <c r="AJ234" i="12" s="1"/>
  <c r="AH235" i="12"/>
  <c r="AJ235" i="12" s="1"/>
  <c r="AH236" i="12"/>
  <c r="AJ236" i="12" s="1"/>
  <c r="AH237" i="12"/>
  <c r="AJ237" i="12" s="1"/>
  <c r="AH238" i="12"/>
  <c r="AJ238" i="12" s="1"/>
  <c r="AH239" i="12"/>
  <c r="AJ239" i="12" s="1"/>
  <c r="AH240" i="12"/>
  <c r="AJ240" i="12" s="1"/>
  <c r="AH241" i="12"/>
  <c r="AJ241" i="12" s="1"/>
  <c r="AH242" i="12"/>
  <c r="AJ242" i="12" s="1"/>
  <c r="AH243" i="12"/>
  <c r="AJ243" i="12" s="1"/>
  <c r="AH244" i="12"/>
  <c r="AJ244" i="12" s="1"/>
  <c r="AH245" i="12"/>
  <c r="AJ245" i="12" s="1"/>
  <c r="AH246" i="12"/>
  <c r="AJ246" i="12" s="1"/>
  <c r="AH247" i="12"/>
  <c r="AJ247" i="12" s="1"/>
  <c r="AH248" i="12"/>
  <c r="AJ248" i="12" s="1"/>
  <c r="AH249" i="12"/>
  <c r="AJ249" i="12" s="1"/>
  <c r="AH250" i="12"/>
  <c r="AJ250" i="12" s="1"/>
  <c r="AH251" i="12"/>
  <c r="AJ251" i="12" s="1"/>
  <c r="AH252" i="12"/>
  <c r="AJ252" i="12" s="1"/>
  <c r="AH253" i="12"/>
  <c r="AJ253" i="12" s="1"/>
  <c r="AH254" i="12"/>
  <c r="AJ254" i="12" s="1"/>
  <c r="AH255" i="12"/>
  <c r="AJ255" i="12" s="1"/>
  <c r="AH256" i="12"/>
  <c r="AJ256" i="12" s="1"/>
  <c r="AH257" i="12"/>
  <c r="AJ257" i="12" s="1"/>
  <c r="AH258" i="12"/>
  <c r="AJ258" i="12" s="1"/>
  <c r="AH259" i="12"/>
  <c r="AJ259" i="12" s="1"/>
  <c r="AH260" i="12"/>
  <c r="AJ260" i="12" s="1"/>
  <c r="AH261" i="12"/>
  <c r="AJ261" i="12" s="1"/>
  <c r="AH262" i="12"/>
  <c r="AJ262" i="12" s="1"/>
  <c r="AH263" i="12"/>
  <c r="AJ263" i="12" s="1"/>
  <c r="AH264" i="12"/>
  <c r="AJ264" i="12" s="1"/>
  <c r="AH265" i="12"/>
  <c r="AJ265" i="12" s="1"/>
  <c r="AH266" i="12"/>
  <c r="AJ266" i="12" s="1"/>
  <c r="AH267" i="12"/>
  <c r="AJ267" i="12" s="1"/>
  <c r="AH268" i="12"/>
  <c r="AJ268" i="12" s="1"/>
  <c r="AH269" i="12"/>
  <c r="AJ269" i="12" s="1"/>
  <c r="AH270" i="12"/>
  <c r="AJ270" i="12" s="1"/>
  <c r="AH271" i="12"/>
  <c r="AJ271" i="12" s="1"/>
  <c r="AH272" i="12"/>
  <c r="AJ272" i="12" s="1"/>
  <c r="AH273" i="12"/>
  <c r="AJ273" i="12" s="1"/>
  <c r="AH274" i="12"/>
  <c r="AJ274" i="12" s="1"/>
  <c r="AH275" i="12"/>
  <c r="AJ275" i="12" s="1"/>
  <c r="AH276" i="12"/>
  <c r="AJ276" i="12" s="1"/>
  <c r="AH277" i="12"/>
  <c r="AJ277" i="12" s="1"/>
  <c r="AH278" i="12"/>
  <c r="AJ278" i="12" s="1"/>
  <c r="AH279" i="12"/>
  <c r="AJ279" i="12" s="1"/>
  <c r="AH280" i="12"/>
  <c r="AJ280" i="12" s="1"/>
  <c r="AH281" i="12"/>
  <c r="AJ281" i="12" s="1"/>
  <c r="AH282" i="12"/>
  <c r="AJ282" i="12" s="1"/>
  <c r="AH283" i="12"/>
  <c r="AJ283" i="12" s="1"/>
  <c r="AH284" i="12"/>
  <c r="AJ284" i="12" s="1"/>
  <c r="AH285" i="12"/>
  <c r="AJ285" i="12" s="1"/>
  <c r="AH286" i="12"/>
  <c r="AJ286" i="12" s="1"/>
  <c r="AH287" i="12"/>
  <c r="AJ287" i="12" s="1"/>
  <c r="AH288" i="12"/>
  <c r="AJ288" i="12" s="1"/>
  <c r="AH289" i="12"/>
  <c r="AJ289" i="12" s="1"/>
  <c r="AH290" i="12"/>
  <c r="AJ290" i="12" s="1"/>
  <c r="AH291" i="12"/>
  <c r="AJ291" i="12" s="1"/>
  <c r="AH292" i="12"/>
  <c r="AJ292" i="12" s="1"/>
  <c r="AH293" i="12"/>
  <c r="AJ293" i="12" s="1"/>
  <c r="AH294" i="12"/>
  <c r="AJ294" i="12" s="1"/>
  <c r="AH295" i="12"/>
  <c r="AJ295" i="12" s="1"/>
  <c r="AH296" i="12"/>
  <c r="AJ296" i="12" s="1"/>
  <c r="AH297" i="12"/>
  <c r="AJ297" i="12" s="1"/>
  <c r="AH298" i="12"/>
  <c r="AJ298" i="12" s="1"/>
  <c r="AH299" i="12"/>
  <c r="AJ299" i="12" s="1"/>
  <c r="AH300" i="12"/>
  <c r="AJ300" i="12" s="1"/>
  <c r="AH301" i="12"/>
  <c r="AJ301" i="12" s="1"/>
  <c r="AH302" i="12"/>
  <c r="AJ302" i="12" s="1"/>
  <c r="AH303" i="12"/>
  <c r="AJ303" i="12" s="1"/>
  <c r="AH304" i="12"/>
  <c r="AJ304" i="12" s="1"/>
  <c r="AH305" i="12"/>
  <c r="AJ305" i="12" s="1"/>
  <c r="AH306" i="12"/>
  <c r="AJ306" i="12" s="1"/>
  <c r="AH307" i="12"/>
  <c r="AJ307" i="12" s="1"/>
  <c r="AH308" i="12"/>
  <c r="AJ308" i="12" s="1"/>
  <c r="AH309" i="12"/>
  <c r="AJ309" i="12" s="1"/>
  <c r="AH310" i="12"/>
  <c r="AJ310" i="12" s="1"/>
  <c r="AH311" i="12"/>
  <c r="AJ311" i="12" s="1"/>
  <c r="AH312" i="12"/>
  <c r="AJ312" i="12" s="1"/>
  <c r="AH313" i="12"/>
  <c r="AJ313" i="12" s="1"/>
  <c r="AH314" i="12"/>
  <c r="AJ314" i="12" s="1"/>
  <c r="AH315" i="12"/>
  <c r="AJ315" i="12" s="1"/>
  <c r="AH316" i="12"/>
  <c r="AJ316" i="12" s="1"/>
  <c r="AH317" i="12"/>
  <c r="AJ317" i="12" s="1"/>
  <c r="AH318" i="12"/>
  <c r="AJ318" i="12" s="1"/>
  <c r="AH319" i="12"/>
  <c r="AJ319" i="12" s="1"/>
  <c r="AH320" i="12"/>
  <c r="AJ320" i="12" s="1"/>
  <c r="AH321" i="12"/>
  <c r="AJ321" i="12" s="1"/>
  <c r="AH322" i="12"/>
  <c r="AJ322" i="12" s="1"/>
  <c r="AH323" i="12"/>
  <c r="AJ323" i="12" s="1"/>
  <c r="AH324" i="12"/>
  <c r="AJ324" i="12" s="1"/>
  <c r="AH325" i="12"/>
  <c r="AJ325" i="12" s="1"/>
  <c r="AH326" i="12"/>
  <c r="AJ326" i="12" s="1"/>
  <c r="AH327" i="12"/>
  <c r="AJ327" i="12" s="1"/>
  <c r="AH328" i="12"/>
  <c r="AJ328" i="12" s="1"/>
  <c r="AH329" i="12"/>
  <c r="AJ329" i="12" s="1"/>
  <c r="AH330" i="12"/>
  <c r="AJ330" i="12" s="1"/>
  <c r="AH331" i="12"/>
  <c r="AJ331" i="12" s="1"/>
  <c r="AH332" i="12"/>
  <c r="AJ332" i="12" s="1"/>
  <c r="AH333" i="12"/>
  <c r="AJ333" i="12" s="1"/>
  <c r="AH334" i="12"/>
  <c r="AJ334" i="12" s="1"/>
  <c r="AH335" i="12"/>
  <c r="AJ335" i="12" s="1"/>
  <c r="AH336" i="12"/>
  <c r="AJ336" i="12" s="1"/>
  <c r="AH337" i="12"/>
  <c r="AJ337" i="12" s="1"/>
  <c r="AH338" i="12"/>
  <c r="AJ338" i="12" s="1"/>
  <c r="AH339" i="12"/>
  <c r="AJ339" i="12" s="1"/>
  <c r="AH340" i="12"/>
  <c r="AJ340" i="12" s="1"/>
  <c r="AH341" i="12"/>
  <c r="AJ341" i="12" s="1"/>
  <c r="AH342" i="12"/>
  <c r="AJ342" i="12" s="1"/>
  <c r="AH343" i="12"/>
  <c r="AJ343" i="12" s="1"/>
  <c r="AH344" i="12"/>
  <c r="AJ344" i="12" s="1"/>
  <c r="AH345" i="12"/>
  <c r="AJ345" i="12" s="1"/>
  <c r="AH346" i="12"/>
  <c r="AJ346" i="12" s="1"/>
  <c r="AH347" i="12"/>
  <c r="AJ347" i="12" s="1"/>
  <c r="AH348" i="12"/>
  <c r="AJ348" i="12" s="1"/>
  <c r="AH349" i="12"/>
  <c r="AJ349" i="12" s="1"/>
  <c r="AH350" i="12"/>
  <c r="AJ350" i="12" s="1"/>
  <c r="AH351" i="12"/>
  <c r="AJ351" i="12" s="1"/>
  <c r="AH352" i="12"/>
  <c r="AJ352" i="12" s="1"/>
  <c r="AH353" i="12"/>
  <c r="AJ353" i="12" s="1"/>
  <c r="AH354" i="12"/>
  <c r="AJ354" i="12" s="1"/>
  <c r="AH355" i="12"/>
  <c r="AJ355" i="12" s="1"/>
  <c r="AH356" i="12"/>
  <c r="AJ356" i="12" s="1"/>
  <c r="AH357" i="12"/>
  <c r="AJ357" i="12" s="1"/>
  <c r="AH358" i="12"/>
  <c r="AJ358" i="12" s="1"/>
  <c r="AH359" i="12"/>
  <c r="AJ359" i="12" s="1"/>
  <c r="AH360" i="12"/>
  <c r="AJ360" i="12" s="1"/>
  <c r="AH361" i="12"/>
  <c r="AJ361" i="12" s="1"/>
  <c r="AH362" i="12"/>
  <c r="AJ362" i="12" s="1"/>
  <c r="AH363" i="12"/>
  <c r="AJ363" i="12" s="1"/>
  <c r="AH364" i="12"/>
  <c r="AJ364" i="12" s="1"/>
  <c r="AH365" i="12"/>
  <c r="AJ365" i="12" s="1"/>
  <c r="AH366" i="12"/>
  <c r="AJ366" i="12" s="1"/>
  <c r="AH367" i="12"/>
  <c r="AJ367" i="12" s="1"/>
  <c r="AH368" i="12"/>
  <c r="AJ368" i="12" s="1"/>
  <c r="AH369" i="12"/>
  <c r="AJ369" i="12" s="1"/>
  <c r="AH370" i="12"/>
  <c r="AJ370" i="12" s="1"/>
  <c r="AH371" i="12"/>
  <c r="AJ371" i="12" s="1"/>
  <c r="AH372" i="12"/>
  <c r="AJ372" i="12" s="1"/>
  <c r="AH373" i="12"/>
  <c r="AJ373" i="12" s="1"/>
  <c r="AH374" i="12"/>
  <c r="AJ374" i="12" s="1"/>
  <c r="AH375" i="12"/>
  <c r="AJ375" i="12" s="1"/>
  <c r="AH376" i="12"/>
  <c r="AJ376" i="12" s="1"/>
  <c r="AH377" i="12"/>
  <c r="AJ377" i="12" s="1"/>
  <c r="AH378" i="12"/>
  <c r="AJ378" i="12" s="1"/>
  <c r="AH379" i="12"/>
  <c r="AJ379" i="12" s="1"/>
  <c r="AH380" i="12"/>
  <c r="AJ380" i="12" s="1"/>
  <c r="AH381" i="12"/>
  <c r="AJ381" i="12" s="1"/>
  <c r="AH382" i="12"/>
  <c r="AJ382" i="12" s="1"/>
  <c r="AH383" i="12"/>
  <c r="AJ383" i="12" s="1"/>
  <c r="AH384" i="12"/>
  <c r="AJ384" i="12" s="1"/>
  <c r="AH385" i="12"/>
  <c r="AJ385" i="12" s="1"/>
  <c r="AH386" i="12"/>
  <c r="AJ386" i="12" s="1"/>
  <c r="AH387" i="12"/>
  <c r="AJ387" i="12" s="1"/>
  <c r="AH388" i="12"/>
  <c r="AJ388" i="12" s="1"/>
  <c r="AH389" i="12"/>
  <c r="AJ389" i="12" s="1"/>
  <c r="AH390" i="12"/>
  <c r="AJ390" i="12" s="1"/>
  <c r="AH391" i="12"/>
  <c r="AJ391" i="12" s="1"/>
  <c r="AH392" i="12"/>
  <c r="AJ392" i="12" s="1"/>
  <c r="AH393" i="12"/>
  <c r="AJ393" i="12" s="1"/>
  <c r="AH394" i="12"/>
  <c r="AJ394" i="12" s="1"/>
  <c r="AH395" i="12"/>
  <c r="AJ395" i="12" s="1"/>
  <c r="AH396" i="12"/>
  <c r="AJ396" i="12" s="1"/>
  <c r="AH397" i="12"/>
  <c r="AJ397" i="12" s="1"/>
  <c r="AH398" i="12"/>
  <c r="AJ398" i="12" s="1"/>
  <c r="AH399" i="12"/>
  <c r="AJ399" i="12" s="1"/>
  <c r="AH400" i="12"/>
  <c r="AJ400" i="12" s="1"/>
  <c r="AH401" i="12"/>
  <c r="AJ401" i="12" s="1"/>
  <c r="AH402" i="12"/>
  <c r="AJ402" i="12" s="1"/>
  <c r="AH403" i="12"/>
  <c r="AJ403" i="12" s="1"/>
  <c r="AH404" i="12"/>
  <c r="AJ404" i="12" s="1"/>
  <c r="AH405" i="12"/>
  <c r="AJ405" i="12" s="1"/>
  <c r="AH406" i="12"/>
  <c r="AJ406" i="12" s="1"/>
  <c r="AH407" i="12"/>
  <c r="AJ407" i="12" s="1"/>
  <c r="AH408" i="12"/>
  <c r="AJ408" i="12" s="1"/>
  <c r="AH409" i="12"/>
  <c r="AJ409" i="12" s="1"/>
  <c r="AH410" i="12"/>
  <c r="AJ410" i="12" s="1"/>
  <c r="AH411" i="12"/>
  <c r="AJ411" i="12" s="1"/>
  <c r="AH412" i="12"/>
  <c r="AJ412" i="12" s="1"/>
  <c r="AH413" i="12"/>
  <c r="AJ413" i="12" s="1"/>
  <c r="AH414" i="12"/>
  <c r="AJ414" i="12" s="1"/>
  <c r="AH415" i="12"/>
  <c r="AJ415" i="12" s="1"/>
  <c r="AH416" i="12"/>
  <c r="AJ416" i="12" s="1"/>
  <c r="AH417" i="12"/>
  <c r="AJ417" i="12" s="1"/>
  <c r="AH418" i="12"/>
  <c r="AJ418" i="12" s="1"/>
  <c r="AH419" i="12"/>
  <c r="AJ419" i="12" s="1"/>
  <c r="AH420" i="12"/>
  <c r="AJ420" i="12" s="1"/>
  <c r="AH421" i="12"/>
  <c r="AJ421" i="12" s="1"/>
  <c r="AH422" i="12"/>
  <c r="AJ422" i="12" s="1"/>
  <c r="AH423" i="12"/>
  <c r="AJ423" i="12" s="1"/>
  <c r="AH424" i="12"/>
  <c r="AJ424" i="12" s="1"/>
  <c r="AH425" i="12"/>
  <c r="AJ425" i="12" s="1"/>
  <c r="AH426" i="12"/>
  <c r="AJ426" i="12" s="1"/>
  <c r="AH427" i="12"/>
  <c r="AJ427" i="12" s="1"/>
  <c r="AH428" i="12"/>
  <c r="AJ428" i="12" s="1"/>
  <c r="AH429" i="12"/>
  <c r="AJ429" i="12" s="1"/>
  <c r="AH430" i="12"/>
  <c r="AJ430" i="12" s="1"/>
  <c r="AH431" i="12"/>
  <c r="AJ431" i="12" s="1"/>
  <c r="AH432" i="12"/>
  <c r="AJ432" i="12" s="1"/>
  <c r="AH433" i="12"/>
  <c r="AJ433" i="12" s="1"/>
  <c r="AH434" i="12"/>
  <c r="AJ434" i="12" s="1"/>
  <c r="AH435" i="12"/>
  <c r="AJ435" i="12" s="1"/>
  <c r="AH436" i="12"/>
  <c r="AJ436" i="12" s="1"/>
  <c r="AH437" i="12"/>
  <c r="AJ437" i="12" s="1"/>
  <c r="AH438" i="12"/>
  <c r="AJ438" i="12" s="1"/>
  <c r="AH439" i="12"/>
  <c r="AJ439" i="12" s="1"/>
  <c r="AH440" i="12"/>
  <c r="AJ440" i="12" s="1"/>
  <c r="AH441" i="12"/>
  <c r="AJ441" i="12" s="1"/>
  <c r="AH442" i="12"/>
  <c r="AJ442" i="12" s="1"/>
  <c r="AH443" i="12"/>
  <c r="AJ443" i="12" s="1"/>
  <c r="AH444" i="12"/>
  <c r="AJ444" i="12" s="1"/>
  <c r="AH445" i="12"/>
  <c r="AJ445" i="12" s="1"/>
  <c r="AH446" i="12"/>
  <c r="AJ446" i="12" s="1"/>
  <c r="AH447" i="12"/>
  <c r="AJ447" i="12" s="1"/>
  <c r="AH448" i="12"/>
  <c r="AJ448" i="12" s="1"/>
  <c r="AH449" i="12"/>
  <c r="AJ449" i="12" s="1"/>
  <c r="AH450" i="12"/>
  <c r="AJ450" i="12" s="1"/>
  <c r="AH451" i="12"/>
  <c r="AJ451" i="12" s="1"/>
  <c r="AH452" i="12"/>
  <c r="AJ452" i="12" s="1"/>
  <c r="AH453" i="12"/>
  <c r="AJ453" i="12" s="1"/>
  <c r="AH454" i="12"/>
  <c r="AJ454" i="12" s="1"/>
  <c r="AH455" i="12"/>
  <c r="AJ455" i="12" s="1"/>
  <c r="AH456" i="12"/>
  <c r="AJ456" i="12" s="1"/>
  <c r="AH457" i="12"/>
  <c r="AJ457" i="12" s="1"/>
  <c r="AH458" i="12"/>
  <c r="AJ458" i="12" s="1"/>
  <c r="AH459" i="12"/>
  <c r="AJ459" i="12" s="1"/>
  <c r="AH460" i="12"/>
  <c r="AJ460" i="12" s="1"/>
  <c r="AH461" i="12"/>
  <c r="AJ461" i="12" s="1"/>
  <c r="AH462" i="12"/>
  <c r="AJ462" i="12" s="1"/>
  <c r="AH463" i="12"/>
  <c r="AJ463" i="12" s="1"/>
  <c r="AH464" i="12"/>
  <c r="AJ464" i="12" s="1"/>
  <c r="AH465" i="12"/>
  <c r="AJ465" i="12" s="1"/>
  <c r="AH466" i="12"/>
  <c r="AJ466" i="12" s="1"/>
  <c r="AH467" i="12"/>
  <c r="AJ467" i="12" s="1"/>
  <c r="AH468" i="12"/>
  <c r="AJ468" i="12" s="1"/>
  <c r="AH469" i="12"/>
  <c r="AJ469" i="12" s="1"/>
  <c r="AH470" i="12"/>
  <c r="AJ470" i="12" s="1"/>
  <c r="AH471" i="12"/>
  <c r="AJ471" i="12" s="1"/>
  <c r="AH472" i="12"/>
  <c r="AJ472" i="12" s="1"/>
  <c r="AH473" i="12"/>
  <c r="AJ473" i="12" s="1"/>
  <c r="AH474" i="12"/>
  <c r="AJ474" i="12" s="1"/>
  <c r="AH475" i="12"/>
  <c r="AJ475" i="12" s="1"/>
  <c r="AH476" i="12"/>
  <c r="AJ476" i="12" s="1"/>
  <c r="AH477" i="12"/>
  <c r="AJ477" i="12" s="1"/>
  <c r="AH478" i="12"/>
  <c r="AJ478" i="12" s="1"/>
  <c r="AH479" i="12"/>
  <c r="AJ479" i="12" s="1"/>
  <c r="AH480" i="12"/>
  <c r="AJ480" i="12" s="1"/>
  <c r="AH481" i="12"/>
  <c r="AJ481" i="12" s="1"/>
  <c r="AH482" i="12"/>
  <c r="AJ482" i="12" s="1"/>
  <c r="AH483" i="12"/>
  <c r="AJ483" i="12" s="1"/>
  <c r="AH484" i="12"/>
  <c r="AJ484" i="12" s="1"/>
  <c r="AH485" i="12"/>
  <c r="AJ485" i="12" s="1"/>
  <c r="AH486" i="12"/>
  <c r="AJ486" i="12" s="1"/>
  <c r="AH487" i="12"/>
  <c r="AJ487" i="12" s="1"/>
  <c r="AH488" i="12"/>
  <c r="AJ488" i="12" s="1"/>
  <c r="AH489" i="12"/>
  <c r="AJ489" i="12" s="1"/>
  <c r="AH490" i="12"/>
  <c r="AJ490" i="12" s="1"/>
  <c r="AH491" i="12"/>
  <c r="AJ491" i="12" s="1"/>
  <c r="AH492" i="12"/>
  <c r="AJ492" i="12" s="1"/>
  <c r="AH493" i="12"/>
  <c r="AJ493" i="12" s="1"/>
  <c r="AH494" i="12"/>
  <c r="AJ494" i="12" s="1"/>
  <c r="AH495" i="12"/>
  <c r="AJ495" i="12" s="1"/>
  <c r="AH496" i="12"/>
  <c r="AJ496" i="12" s="1"/>
  <c r="AH497" i="12"/>
  <c r="AJ497" i="12" s="1"/>
  <c r="AH498" i="12"/>
  <c r="AJ498" i="12" s="1"/>
  <c r="AH499" i="12"/>
  <c r="AJ499" i="12" s="1"/>
  <c r="AH500" i="12"/>
  <c r="AJ500" i="12" s="1"/>
  <c r="AH501" i="12"/>
  <c r="AJ501" i="12" s="1"/>
  <c r="AH502" i="12"/>
  <c r="AJ502" i="12" s="1"/>
  <c r="AH503" i="12"/>
  <c r="AJ503" i="12" s="1"/>
  <c r="AH504" i="12"/>
  <c r="AJ504" i="12" s="1"/>
  <c r="AH505" i="12"/>
  <c r="AJ505" i="12" s="1"/>
  <c r="AH506" i="12"/>
  <c r="AJ506" i="12" s="1"/>
  <c r="AH507" i="12"/>
  <c r="AJ507" i="12" s="1"/>
  <c r="AH508" i="12"/>
  <c r="AJ508" i="12" s="1"/>
  <c r="AH509" i="12"/>
  <c r="AJ509" i="12" s="1"/>
  <c r="AH510" i="12"/>
  <c r="AJ510" i="12" s="1"/>
  <c r="AH511" i="12"/>
  <c r="AJ511" i="12" s="1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W19" i="16"/>
  <c r="AA19" i="16" s="1"/>
  <c r="W20" i="16"/>
  <c r="AA20" i="16" s="1"/>
  <c r="W21" i="16"/>
  <c r="AA21" i="16" s="1"/>
  <c r="W22" i="16"/>
  <c r="AA22" i="16" s="1"/>
  <c r="W23" i="16"/>
  <c r="AA23" i="16" s="1"/>
  <c r="W24" i="16"/>
  <c r="AA24" i="16" s="1"/>
  <c r="W25" i="16"/>
  <c r="AA25" i="16" s="1"/>
  <c r="W26" i="16"/>
  <c r="AA26" i="16" s="1"/>
  <c r="W27" i="16"/>
  <c r="AA27" i="16" s="1"/>
  <c r="W28" i="16"/>
  <c r="AA28" i="16" s="1"/>
  <c r="W29" i="16"/>
  <c r="AA29" i="16" s="1"/>
  <c r="W30" i="16"/>
  <c r="AA30" i="16" s="1"/>
  <c r="W31" i="16"/>
  <c r="AA31" i="16" s="1"/>
  <c r="W32" i="16"/>
  <c r="AA32" i="16" s="1"/>
  <c r="W33" i="16"/>
  <c r="AA33" i="16" s="1"/>
  <c r="W34" i="16"/>
  <c r="AA34" i="16" s="1"/>
  <c r="W35" i="16"/>
  <c r="AA35" i="16" s="1"/>
  <c r="W36" i="16"/>
  <c r="AA36" i="16" s="1"/>
  <c r="W37" i="16"/>
  <c r="AA37" i="16" s="1"/>
  <c r="W38" i="16"/>
  <c r="AA38" i="16" s="1"/>
  <c r="W39" i="16"/>
  <c r="AA39" i="16" s="1"/>
  <c r="W40" i="16"/>
  <c r="AA40" i="16" s="1"/>
  <c r="W41" i="16"/>
  <c r="AA41" i="16" s="1"/>
  <c r="W42" i="16"/>
  <c r="AA42" i="16" s="1"/>
  <c r="W43" i="16"/>
  <c r="AA43" i="16" s="1"/>
  <c r="W44" i="16"/>
  <c r="AA44" i="16" s="1"/>
  <c r="W45" i="16"/>
  <c r="AA45" i="16" s="1"/>
  <c r="W46" i="16"/>
  <c r="AA46" i="16" s="1"/>
  <c r="W47" i="16"/>
  <c r="AA47" i="16" s="1"/>
  <c r="W48" i="16"/>
  <c r="AA48" i="16" s="1"/>
  <c r="W49" i="16"/>
  <c r="AA49" i="16" s="1"/>
  <c r="W50" i="16"/>
  <c r="AA50" i="16" s="1"/>
  <c r="W51" i="16"/>
  <c r="AA51" i="16" s="1"/>
  <c r="W52" i="16"/>
  <c r="AA52" i="16" s="1"/>
  <c r="W53" i="16"/>
  <c r="AA53" i="16" s="1"/>
  <c r="W54" i="16"/>
  <c r="AA54" i="16" s="1"/>
  <c r="W55" i="16"/>
  <c r="AA55" i="16" s="1"/>
  <c r="W56" i="16"/>
  <c r="AA56" i="16" s="1"/>
  <c r="W57" i="16"/>
  <c r="AA57" i="16" s="1"/>
  <c r="W58" i="16"/>
  <c r="AA58" i="16" s="1"/>
  <c r="W59" i="16"/>
  <c r="AA59" i="16" s="1"/>
  <c r="W60" i="16"/>
  <c r="AA60" i="16" s="1"/>
  <c r="W61" i="16"/>
  <c r="AA61" i="16" s="1"/>
  <c r="W62" i="16"/>
  <c r="AA62" i="16" s="1"/>
  <c r="W63" i="16"/>
  <c r="AA63" i="16" s="1"/>
  <c r="W64" i="16"/>
  <c r="AA64" i="16" s="1"/>
  <c r="W65" i="16"/>
  <c r="AA65" i="16" s="1"/>
  <c r="W66" i="16"/>
  <c r="AA66" i="16" s="1"/>
  <c r="W67" i="16"/>
  <c r="AA67" i="16" s="1"/>
  <c r="W68" i="16"/>
  <c r="AA68" i="16" s="1"/>
  <c r="W69" i="16"/>
  <c r="AA69" i="16" s="1"/>
  <c r="W70" i="16"/>
  <c r="AA70" i="16" s="1"/>
  <c r="W71" i="16"/>
  <c r="AA71" i="16" s="1"/>
  <c r="W72" i="16"/>
  <c r="AA72" i="16" s="1"/>
  <c r="W73" i="16"/>
  <c r="AA73" i="16" s="1"/>
  <c r="W74" i="16"/>
  <c r="AA74" i="16" s="1"/>
  <c r="W75" i="16"/>
  <c r="AA75" i="16" s="1"/>
  <c r="W76" i="16"/>
  <c r="AA76" i="16" s="1"/>
  <c r="W77" i="16"/>
  <c r="AA77" i="16" s="1"/>
  <c r="W78" i="16"/>
  <c r="AA78" i="16" s="1"/>
  <c r="W79" i="16"/>
  <c r="AA79" i="16" s="1"/>
  <c r="W80" i="16"/>
  <c r="AA80" i="16" s="1"/>
  <c r="W81" i="16"/>
  <c r="AA81" i="16" s="1"/>
  <c r="W82" i="16"/>
  <c r="AA82" i="16" s="1"/>
  <c r="W83" i="16"/>
  <c r="AA83" i="16" s="1"/>
  <c r="W84" i="16"/>
  <c r="AA84" i="16" s="1"/>
  <c r="W85" i="16"/>
  <c r="AA85" i="16" s="1"/>
  <c r="W86" i="16"/>
  <c r="AA86" i="16" s="1"/>
  <c r="W87" i="16"/>
  <c r="AA87" i="16" s="1"/>
  <c r="W88" i="16"/>
  <c r="AA88" i="16" s="1"/>
  <c r="W89" i="16"/>
  <c r="AA89" i="16" s="1"/>
  <c r="W90" i="16"/>
  <c r="AA90" i="16" s="1"/>
  <c r="W91" i="16"/>
  <c r="AA91" i="16" s="1"/>
  <c r="W92" i="16"/>
  <c r="AA92" i="16" s="1"/>
  <c r="W93" i="16"/>
  <c r="AA93" i="16" s="1"/>
  <c r="W94" i="16"/>
  <c r="AA94" i="16" s="1"/>
  <c r="W95" i="16"/>
  <c r="AA95" i="16" s="1"/>
  <c r="W96" i="16"/>
  <c r="AA96" i="16" s="1"/>
  <c r="W97" i="16"/>
  <c r="AA97" i="16" s="1"/>
  <c r="W98" i="16"/>
  <c r="AA98" i="16" s="1"/>
  <c r="W99" i="16"/>
  <c r="AA99" i="16" s="1"/>
  <c r="W100" i="16"/>
  <c r="AA100" i="16" s="1"/>
  <c r="W101" i="16"/>
  <c r="AA101" i="16" s="1"/>
  <c r="W102" i="16"/>
  <c r="AA102" i="16" s="1"/>
  <c r="W103" i="16"/>
  <c r="AA103" i="16" s="1"/>
  <c r="W104" i="16"/>
  <c r="AA104" i="16" s="1"/>
  <c r="W105" i="16"/>
  <c r="AA105" i="16" s="1"/>
  <c r="W106" i="16"/>
  <c r="AA106" i="16" s="1"/>
  <c r="W107" i="16"/>
  <c r="AA107" i="16" s="1"/>
  <c r="W108" i="16"/>
  <c r="AA108" i="16" s="1"/>
  <c r="W109" i="16"/>
  <c r="AA109" i="16" s="1"/>
  <c r="W110" i="16"/>
  <c r="AA110" i="16" s="1"/>
  <c r="W111" i="16"/>
  <c r="AA111" i="16" s="1"/>
  <c r="W112" i="16"/>
  <c r="AA112" i="16" s="1"/>
  <c r="W113" i="16"/>
  <c r="AA113" i="16" s="1"/>
  <c r="W114" i="16"/>
  <c r="AA114" i="16" s="1"/>
  <c r="W115" i="16"/>
  <c r="AA115" i="16" s="1"/>
  <c r="W116" i="16"/>
  <c r="AA116" i="16" s="1"/>
  <c r="W117" i="16"/>
  <c r="AA117" i="16" s="1"/>
  <c r="W118" i="16"/>
  <c r="AA118" i="16" s="1"/>
  <c r="W119" i="16"/>
  <c r="AA119" i="16" s="1"/>
  <c r="W120" i="16"/>
  <c r="AA120" i="16" s="1"/>
  <c r="W121" i="16"/>
  <c r="AA121" i="16" s="1"/>
  <c r="W122" i="16"/>
  <c r="AA122" i="16" s="1"/>
  <c r="W123" i="16"/>
  <c r="AA123" i="16" s="1"/>
  <c r="W124" i="16"/>
  <c r="AA124" i="16" s="1"/>
  <c r="W125" i="16"/>
  <c r="AA125" i="16" s="1"/>
  <c r="W126" i="16"/>
  <c r="AA126" i="16" s="1"/>
  <c r="W127" i="16"/>
  <c r="AA127" i="16" s="1"/>
  <c r="W128" i="16"/>
  <c r="AA128" i="16" s="1"/>
  <c r="W129" i="16"/>
  <c r="AA129" i="16" s="1"/>
  <c r="W130" i="16"/>
  <c r="AA130" i="16" s="1"/>
  <c r="W131" i="16"/>
  <c r="AA131" i="16" s="1"/>
  <c r="W132" i="16"/>
  <c r="AA132" i="16" s="1"/>
  <c r="W133" i="16"/>
  <c r="AA133" i="16" s="1"/>
  <c r="W134" i="16"/>
  <c r="AA134" i="16" s="1"/>
  <c r="W135" i="16"/>
  <c r="AA135" i="16" s="1"/>
  <c r="W136" i="16"/>
  <c r="AA136" i="16" s="1"/>
  <c r="W137" i="16"/>
  <c r="AA137" i="16" s="1"/>
  <c r="W138" i="16"/>
  <c r="AA138" i="16" s="1"/>
  <c r="W139" i="16"/>
  <c r="AA139" i="16" s="1"/>
  <c r="W140" i="16"/>
  <c r="AA140" i="16" s="1"/>
  <c r="W141" i="16"/>
  <c r="AA141" i="16" s="1"/>
  <c r="W142" i="16"/>
  <c r="AA142" i="16" s="1"/>
  <c r="W143" i="16"/>
  <c r="AA143" i="16" s="1"/>
  <c r="W144" i="16"/>
  <c r="AA144" i="16" s="1"/>
  <c r="W145" i="16"/>
  <c r="AA145" i="16" s="1"/>
  <c r="W146" i="16"/>
  <c r="AA146" i="16" s="1"/>
  <c r="W147" i="16"/>
  <c r="AA147" i="16" s="1"/>
  <c r="W148" i="16"/>
  <c r="AA148" i="16" s="1"/>
  <c r="W149" i="16"/>
  <c r="AA149" i="16" s="1"/>
  <c r="W150" i="16"/>
  <c r="AA150" i="16" s="1"/>
  <c r="W151" i="16"/>
  <c r="AA151" i="16" s="1"/>
  <c r="W152" i="16"/>
  <c r="AA152" i="16" s="1"/>
  <c r="W153" i="16"/>
  <c r="AA153" i="16" s="1"/>
  <c r="W154" i="16"/>
  <c r="AA154" i="16" s="1"/>
  <c r="W155" i="16"/>
  <c r="AA155" i="16" s="1"/>
  <c r="W156" i="16"/>
  <c r="AA156" i="16" s="1"/>
  <c r="W157" i="16"/>
  <c r="AA157" i="16" s="1"/>
  <c r="W158" i="16"/>
  <c r="AA158" i="16" s="1"/>
  <c r="W159" i="16"/>
  <c r="AA159" i="16" s="1"/>
  <c r="W160" i="16"/>
  <c r="AA160" i="16" s="1"/>
  <c r="W161" i="16"/>
  <c r="AA161" i="16" s="1"/>
  <c r="W162" i="16"/>
  <c r="AA162" i="16" s="1"/>
  <c r="W163" i="16"/>
  <c r="AA163" i="16" s="1"/>
  <c r="W164" i="16"/>
  <c r="AA164" i="16" s="1"/>
  <c r="W165" i="16"/>
  <c r="AA165" i="16" s="1"/>
  <c r="W166" i="16"/>
  <c r="AA166" i="16" s="1"/>
  <c r="W167" i="16"/>
  <c r="AA167" i="16" s="1"/>
  <c r="W168" i="16"/>
  <c r="AA168" i="16" s="1"/>
  <c r="W169" i="16"/>
  <c r="AA169" i="16" s="1"/>
  <c r="W170" i="16"/>
  <c r="AA170" i="16" s="1"/>
  <c r="W171" i="16"/>
  <c r="AA171" i="16" s="1"/>
  <c r="W172" i="16"/>
  <c r="AA172" i="16" s="1"/>
  <c r="W173" i="16"/>
  <c r="AA173" i="16" s="1"/>
  <c r="W174" i="16"/>
  <c r="AA174" i="16" s="1"/>
  <c r="W175" i="16"/>
  <c r="AA175" i="16" s="1"/>
  <c r="W176" i="16"/>
  <c r="AA176" i="16" s="1"/>
  <c r="W177" i="16"/>
  <c r="AA177" i="16" s="1"/>
  <c r="W178" i="16"/>
  <c r="AA178" i="16" s="1"/>
  <c r="W179" i="16"/>
  <c r="AA179" i="16" s="1"/>
  <c r="W180" i="16"/>
  <c r="AA180" i="16" s="1"/>
  <c r="W181" i="16"/>
  <c r="AA181" i="16" s="1"/>
  <c r="W182" i="16"/>
  <c r="AA182" i="16" s="1"/>
  <c r="W183" i="16"/>
  <c r="AA183" i="16" s="1"/>
  <c r="W184" i="16"/>
  <c r="AA184" i="16" s="1"/>
  <c r="W185" i="16"/>
  <c r="AA185" i="16" s="1"/>
  <c r="W186" i="16"/>
  <c r="AA186" i="16" s="1"/>
  <c r="W187" i="16"/>
  <c r="AA187" i="16" s="1"/>
  <c r="W188" i="16"/>
  <c r="AA188" i="16" s="1"/>
  <c r="W189" i="16"/>
  <c r="AA189" i="16" s="1"/>
  <c r="W190" i="16"/>
  <c r="AA190" i="16" s="1"/>
  <c r="W191" i="16"/>
  <c r="AA191" i="16" s="1"/>
  <c r="W192" i="16"/>
  <c r="AA192" i="16" s="1"/>
  <c r="W193" i="16"/>
  <c r="AA193" i="16" s="1"/>
  <c r="W194" i="16"/>
  <c r="AA194" i="16" s="1"/>
  <c r="W195" i="16"/>
  <c r="AA195" i="16" s="1"/>
  <c r="W196" i="16"/>
  <c r="AA196" i="16" s="1"/>
  <c r="W197" i="16"/>
  <c r="AA197" i="16" s="1"/>
  <c r="W198" i="16"/>
  <c r="AA198" i="16" s="1"/>
  <c r="W199" i="16"/>
  <c r="AA199" i="16" s="1"/>
  <c r="W200" i="16"/>
  <c r="AA200" i="16" s="1"/>
  <c r="W201" i="16"/>
  <c r="AA201" i="16" s="1"/>
  <c r="W202" i="16"/>
  <c r="AA202" i="16" s="1"/>
  <c r="W203" i="16"/>
  <c r="AA203" i="16" s="1"/>
  <c r="W204" i="16"/>
  <c r="AA204" i="16" s="1"/>
  <c r="W205" i="16"/>
  <c r="AA205" i="16" s="1"/>
  <c r="W206" i="16"/>
  <c r="AA206" i="16" s="1"/>
  <c r="W207" i="16"/>
  <c r="AA207" i="16" s="1"/>
  <c r="W208" i="16"/>
  <c r="AA208" i="16" s="1"/>
  <c r="W209" i="16"/>
  <c r="AA209" i="16" s="1"/>
  <c r="W210" i="16"/>
  <c r="AA210" i="16" s="1"/>
  <c r="W211" i="16"/>
  <c r="AA211" i="16" s="1"/>
  <c r="W212" i="16"/>
  <c r="AA212" i="16" s="1"/>
  <c r="W213" i="16"/>
  <c r="AA213" i="16" s="1"/>
  <c r="W214" i="16"/>
  <c r="AA214" i="16" s="1"/>
  <c r="W215" i="16"/>
  <c r="AA215" i="16" s="1"/>
  <c r="W216" i="16"/>
  <c r="AA216" i="16" s="1"/>
  <c r="W217" i="16"/>
  <c r="AA217" i="16" s="1"/>
  <c r="W218" i="16"/>
  <c r="AA218" i="16" s="1"/>
  <c r="W219" i="16"/>
  <c r="AA219" i="16" s="1"/>
  <c r="W220" i="16"/>
  <c r="AA220" i="16" s="1"/>
  <c r="W221" i="16"/>
  <c r="AA221" i="16" s="1"/>
  <c r="W222" i="16"/>
  <c r="AA222" i="16" s="1"/>
  <c r="W223" i="16"/>
  <c r="AA223" i="16" s="1"/>
  <c r="W224" i="16"/>
  <c r="AA224" i="16" s="1"/>
  <c r="W225" i="16"/>
  <c r="AA225" i="16" s="1"/>
  <c r="W226" i="16"/>
  <c r="AA226" i="16" s="1"/>
  <c r="W227" i="16"/>
  <c r="AA227" i="16" s="1"/>
  <c r="W228" i="16"/>
  <c r="AA228" i="16" s="1"/>
  <c r="W229" i="16"/>
  <c r="AA229" i="16" s="1"/>
  <c r="W230" i="16"/>
  <c r="AA230" i="16" s="1"/>
  <c r="W231" i="16"/>
  <c r="AA231" i="16" s="1"/>
  <c r="W232" i="16"/>
  <c r="AA232" i="16" s="1"/>
  <c r="W233" i="16"/>
  <c r="AA233" i="16" s="1"/>
  <c r="W234" i="16"/>
  <c r="AA234" i="16" s="1"/>
  <c r="W235" i="16"/>
  <c r="AA235" i="16" s="1"/>
  <c r="W236" i="16"/>
  <c r="AA236" i="16" s="1"/>
  <c r="W237" i="16"/>
  <c r="AA237" i="16" s="1"/>
  <c r="W238" i="16"/>
  <c r="AA238" i="16" s="1"/>
  <c r="W239" i="16"/>
  <c r="AA239" i="16" s="1"/>
  <c r="W240" i="16"/>
  <c r="AA240" i="16" s="1"/>
  <c r="W241" i="16"/>
  <c r="AA241" i="16" s="1"/>
  <c r="W242" i="16"/>
  <c r="AA242" i="16" s="1"/>
  <c r="W243" i="16"/>
  <c r="AA243" i="16" s="1"/>
  <c r="W244" i="16"/>
  <c r="AA244" i="16" s="1"/>
  <c r="W245" i="16"/>
  <c r="AA245" i="16" s="1"/>
  <c r="W246" i="16"/>
  <c r="AA246" i="16" s="1"/>
  <c r="W247" i="16"/>
  <c r="AA247" i="16" s="1"/>
  <c r="W248" i="16"/>
  <c r="AA248" i="16" s="1"/>
  <c r="AL7" i="12"/>
  <c r="AN7" i="12" s="1"/>
  <c r="AL8" i="12"/>
  <c r="AN8" i="12" s="1"/>
  <c r="AL9" i="12"/>
  <c r="AN9" i="12" s="1"/>
  <c r="AL10" i="12"/>
  <c r="AN10" i="12" s="1"/>
  <c r="AL11" i="12"/>
  <c r="AN11" i="12" s="1"/>
  <c r="AL12" i="12"/>
  <c r="AN12" i="12" s="1"/>
  <c r="AL13" i="12"/>
  <c r="AN13" i="12" s="1"/>
  <c r="AL14" i="12"/>
  <c r="AN14" i="12" s="1"/>
  <c r="AL15" i="12"/>
  <c r="AN15" i="12" s="1"/>
  <c r="AL16" i="12"/>
  <c r="AN16" i="12" s="1"/>
  <c r="AL17" i="12"/>
  <c r="AN17" i="12" s="1"/>
  <c r="AL18" i="12"/>
  <c r="AN18" i="12" s="1"/>
  <c r="AL19" i="12"/>
  <c r="AN19" i="12" s="1"/>
  <c r="AL20" i="12"/>
  <c r="AN20" i="12" s="1"/>
  <c r="AL21" i="12"/>
  <c r="AN21" i="12" s="1"/>
  <c r="AL22" i="12"/>
  <c r="AN22" i="12" s="1"/>
  <c r="AL23" i="12"/>
  <c r="AN23" i="12" s="1"/>
  <c r="AL24" i="12"/>
  <c r="AN24" i="12" s="1"/>
  <c r="AL25" i="12"/>
  <c r="AN25" i="12" s="1"/>
  <c r="AL26" i="12"/>
  <c r="AN26" i="12" s="1"/>
  <c r="AL27" i="12"/>
  <c r="AN27" i="12" s="1"/>
  <c r="AL28" i="12"/>
  <c r="AN28" i="12" s="1"/>
  <c r="AL29" i="12"/>
  <c r="AN29" i="12" s="1"/>
  <c r="AL30" i="12"/>
  <c r="AN30" i="12" s="1"/>
  <c r="AL31" i="12"/>
  <c r="AN31" i="12" s="1"/>
  <c r="AL32" i="12"/>
  <c r="AN32" i="12" s="1"/>
  <c r="AL33" i="12"/>
  <c r="AN33" i="12" s="1"/>
  <c r="AL34" i="12"/>
  <c r="AN34" i="12" s="1"/>
  <c r="AL35" i="12"/>
  <c r="AN35" i="12" s="1"/>
  <c r="AL36" i="12"/>
  <c r="AN36" i="12" s="1"/>
  <c r="AL37" i="12"/>
  <c r="AN37" i="12" s="1"/>
  <c r="AL38" i="12"/>
  <c r="AN38" i="12" s="1"/>
  <c r="AL39" i="12"/>
  <c r="AN39" i="12" s="1"/>
  <c r="AL40" i="12"/>
  <c r="AN40" i="12" s="1"/>
  <c r="AL41" i="12"/>
  <c r="AN41" i="12" s="1"/>
  <c r="AL42" i="12"/>
  <c r="AN42" i="12" s="1"/>
  <c r="AL43" i="12"/>
  <c r="AN43" i="12" s="1"/>
  <c r="AL44" i="12"/>
  <c r="AN44" i="12" s="1"/>
  <c r="AL45" i="12"/>
  <c r="AN45" i="12" s="1"/>
  <c r="AL46" i="12"/>
  <c r="AN46" i="12" s="1"/>
  <c r="AL47" i="12"/>
  <c r="AN47" i="12" s="1"/>
  <c r="AL48" i="12"/>
  <c r="AN48" i="12" s="1"/>
  <c r="AL49" i="12"/>
  <c r="AN49" i="12" s="1"/>
  <c r="AL50" i="12"/>
  <c r="AN50" i="12" s="1"/>
  <c r="AL51" i="12"/>
  <c r="AN51" i="12" s="1"/>
  <c r="AL52" i="12"/>
  <c r="AL53" i="12"/>
  <c r="AN53" i="12" s="1"/>
  <c r="AL54" i="12"/>
  <c r="AN54" i="12" s="1"/>
  <c r="AL55" i="12"/>
  <c r="AN55" i="12" s="1"/>
  <c r="AL56" i="12"/>
  <c r="AN56" i="12" s="1"/>
  <c r="AL57" i="12"/>
  <c r="AN57" i="12" s="1"/>
  <c r="AL58" i="12"/>
  <c r="AN58" i="12" s="1"/>
  <c r="AL59" i="12"/>
  <c r="AN59" i="12" s="1"/>
  <c r="AL60" i="12"/>
  <c r="AN60" i="12" s="1"/>
  <c r="AL61" i="12"/>
  <c r="AN61" i="12" s="1"/>
  <c r="AL62" i="12"/>
  <c r="AN62" i="12" s="1"/>
  <c r="AL63" i="12"/>
  <c r="AN63" i="12" s="1"/>
  <c r="AL64" i="12"/>
  <c r="AN64" i="12" s="1"/>
  <c r="AL65" i="12"/>
  <c r="AN65" i="12" s="1"/>
  <c r="AL66" i="12"/>
  <c r="AN66" i="12" s="1"/>
  <c r="AL67" i="12"/>
  <c r="AL68" i="12"/>
  <c r="AN68" i="12" s="1"/>
  <c r="AL69" i="12"/>
  <c r="AN69" i="12" s="1"/>
  <c r="AL70" i="12"/>
  <c r="AN70" i="12" s="1"/>
  <c r="AL71" i="12"/>
  <c r="AN71" i="12" s="1"/>
  <c r="AL72" i="12"/>
  <c r="AN72" i="12" s="1"/>
  <c r="AL73" i="12"/>
  <c r="AN73" i="12" s="1"/>
  <c r="AL74" i="12"/>
  <c r="AN74" i="12" s="1"/>
  <c r="AL75" i="12"/>
  <c r="AN75" i="12" s="1"/>
  <c r="AL76" i="12"/>
  <c r="AN76" i="12" s="1"/>
  <c r="AL77" i="12"/>
  <c r="AN77" i="12" s="1"/>
  <c r="AL78" i="12"/>
  <c r="AN78" i="12" s="1"/>
  <c r="AL79" i="12"/>
  <c r="AN79" i="12" s="1"/>
  <c r="AL80" i="12"/>
  <c r="AN80" i="12" s="1"/>
  <c r="AL81" i="12"/>
  <c r="AN81" i="12" s="1"/>
  <c r="AL82" i="12"/>
  <c r="AN82" i="12" s="1"/>
  <c r="AL83" i="12"/>
  <c r="AL84" i="12"/>
  <c r="AN84" i="12" s="1"/>
  <c r="AL85" i="12"/>
  <c r="AN85" i="12" s="1"/>
  <c r="AL86" i="12"/>
  <c r="AN86" i="12" s="1"/>
  <c r="AL87" i="12"/>
  <c r="AN87" i="12" s="1"/>
  <c r="AL88" i="12"/>
  <c r="AN88" i="12" s="1"/>
  <c r="AL89" i="12"/>
  <c r="AN89" i="12" s="1"/>
  <c r="AL90" i="12"/>
  <c r="AN90" i="12" s="1"/>
  <c r="AL91" i="12"/>
  <c r="AN91" i="12" s="1"/>
  <c r="AL92" i="12"/>
  <c r="AN92" i="12" s="1"/>
  <c r="AL93" i="12"/>
  <c r="AN93" i="12" s="1"/>
  <c r="AL94" i="12"/>
  <c r="AN94" i="12" s="1"/>
  <c r="AL95" i="12"/>
  <c r="AN95" i="12" s="1"/>
  <c r="AL96" i="12"/>
  <c r="AN96" i="12" s="1"/>
  <c r="AL97" i="12"/>
  <c r="AN97" i="12" s="1"/>
  <c r="AL98" i="12"/>
  <c r="AN98" i="12" s="1"/>
  <c r="AL99" i="12"/>
  <c r="AN99" i="12" s="1"/>
  <c r="AL100" i="12"/>
  <c r="AN100" i="12" s="1"/>
  <c r="AL101" i="12"/>
  <c r="AN101" i="12" s="1"/>
  <c r="AL102" i="12"/>
  <c r="AN102" i="12" s="1"/>
  <c r="AL103" i="12"/>
  <c r="AN103" i="12" s="1"/>
  <c r="AL104" i="12"/>
  <c r="AN104" i="12" s="1"/>
  <c r="AL105" i="12"/>
  <c r="AN105" i="12" s="1"/>
  <c r="AL106" i="12"/>
  <c r="AN106" i="12" s="1"/>
  <c r="AL107" i="12"/>
  <c r="AN107" i="12" s="1"/>
  <c r="AL108" i="12"/>
  <c r="AN108" i="12" s="1"/>
  <c r="AL109" i="12"/>
  <c r="AN109" i="12" s="1"/>
  <c r="AL110" i="12"/>
  <c r="AN110" i="12" s="1"/>
  <c r="AL111" i="12"/>
  <c r="AN111" i="12" s="1"/>
  <c r="AL112" i="12"/>
  <c r="AN112" i="12" s="1"/>
  <c r="AL113" i="12"/>
  <c r="AN113" i="12" s="1"/>
  <c r="AL114" i="12"/>
  <c r="AN114" i="12" s="1"/>
  <c r="AL115" i="12"/>
  <c r="AN115" i="12" s="1"/>
  <c r="AL116" i="12"/>
  <c r="AN116" i="12" s="1"/>
  <c r="AL117" i="12"/>
  <c r="AN117" i="12" s="1"/>
  <c r="AL118" i="12"/>
  <c r="AN118" i="12" s="1"/>
  <c r="AL119" i="12"/>
  <c r="AN119" i="12" s="1"/>
  <c r="AL120" i="12"/>
  <c r="AN120" i="12" s="1"/>
  <c r="AL121" i="12"/>
  <c r="AN121" i="12" s="1"/>
  <c r="AL122" i="12"/>
  <c r="AN122" i="12" s="1"/>
  <c r="AL123" i="12"/>
  <c r="AN123" i="12" s="1"/>
  <c r="AL124" i="12"/>
  <c r="AN124" i="12" s="1"/>
  <c r="AL125" i="12"/>
  <c r="AN125" i="12" s="1"/>
  <c r="AL126" i="12"/>
  <c r="AN126" i="12" s="1"/>
  <c r="AL127" i="12"/>
  <c r="AN127" i="12" s="1"/>
  <c r="AL128" i="12"/>
  <c r="AN128" i="12" s="1"/>
  <c r="AL129" i="12"/>
  <c r="AN129" i="12" s="1"/>
  <c r="AL130" i="12"/>
  <c r="AN130" i="12" s="1"/>
  <c r="AL131" i="12"/>
  <c r="AN131" i="12" s="1"/>
  <c r="AL132" i="12"/>
  <c r="AN132" i="12" s="1"/>
  <c r="AL133" i="12"/>
  <c r="AN133" i="12" s="1"/>
  <c r="AL134" i="12"/>
  <c r="AN134" i="12" s="1"/>
  <c r="AL135" i="12"/>
  <c r="AN135" i="12" s="1"/>
  <c r="AL136" i="12"/>
  <c r="AN136" i="12" s="1"/>
  <c r="AL137" i="12"/>
  <c r="AN137" i="12" s="1"/>
  <c r="AL138" i="12"/>
  <c r="AN138" i="12" s="1"/>
  <c r="AL139" i="12"/>
  <c r="AN139" i="12" s="1"/>
  <c r="AL140" i="12"/>
  <c r="AL141" i="12"/>
  <c r="AN141" i="12" s="1"/>
  <c r="AL142" i="12"/>
  <c r="AN142" i="12" s="1"/>
  <c r="AL143" i="12"/>
  <c r="AN143" i="12" s="1"/>
  <c r="AL144" i="12"/>
  <c r="AN144" i="12" s="1"/>
  <c r="AL145" i="12"/>
  <c r="AN145" i="12" s="1"/>
  <c r="AL146" i="12"/>
  <c r="AN146" i="12" s="1"/>
  <c r="AL147" i="12"/>
  <c r="AN147" i="12" s="1"/>
  <c r="AL148" i="12"/>
  <c r="AN148" i="12" s="1"/>
  <c r="AL149" i="12"/>
  <c r="AN149" i="12" s="1"/>
  <c r="AL150" i="12"/>
  <c r="AN150" i="12" s="1"/>
  <c r="AL151" i="12"/>
  <c r="AN151" i="12" s="1"/>
  <c r="AL152" i="12"/>
  <c r="AN152" i="12" s="1"/>
  <c r="AL153" i="12"/>
  <c r="AN153" i="12" s="1"/>
  <c r="AL154" i="12"/>
  <c r="AN154" i="12" s="1"/>
  <c r="AL155" i="12"/>
  <c r="AN155" i="12" s="1"/>
  <c r="AL156" i="12"/>
  <c r="AN156" i="12" s="1"/>
  <c r="AL157" i="12"/>
  <c r="AN157" i="12" s="1"/>
  <c r="AL158" i="12"/>
  <c r="AN158" i="12" s="1"/>
  <c r="AL159" i="12"/>
  <c r="AN159" i="12" s="1"/>
  <c r="AL160" i="12"/>
  <c r="AN160" i="12" s="1"/>
  <c r="AL161" i="12"/>
  <c r="AN161" i="12" s="1"/>
  <c r="AL162" i="12"/>
  <c r="AN162" i="12" s="1"/>
  <c r="AL163" i="12"/>
  <c r="AN163" i="12" s="1"/>
  <c r="AL164" i="12"/>
  <c r="AN164" i="12" s="1"/>
  <c r="AL165" i="12"/>
  <c r="AN165" i="12" s="1"/>
  <c r="AL166" i="12"/>
  <c r="AN166" i="12" s="1"/>
  <c r="AL167" i="12"/>
  <c r="AN167" i="12" s="1"/>
  <c r="AL168" i="12"/>
  <c r="AN168" i="12" s="1"/>
  <c r="AL169" i="12"/>
  <c r="AN169" i="12" s="1"/>
  <c r="AL170" i="12"/>
  <c r="AN170" i="12" s="1"/>
  <c r="AL171" i="12"/>
  <c r="AN171" i="12" s="1"/>
  <c r="AL172" i="12"/>
  <c r="AN172" i="12" s="1"/>
  <c r="AL173" i="12"/>
  <c r="AN173" i="12" s="1"/>
  <c r="AL174" i="12"/>
  <c r="AN174" i="12" s="1"/>
  <c r="AL175" i="12"/>
  <c r="AN175" i="12" s="1"/>
  <c r="AL176" i="12"/>
  <c r="AN176" i="12" s="1"/>
  <c r="AL177" i="12"/>
  <c r="AN177" i="12" s="1"/>
  <c r="AL178" i="12"/>
  <c r="AN178" i="12" s="1"/>
  <c r="AL179" i="12"/>
  <c r="AN179" i="12" s="1"/>
  <c r="AL180" i="12"/>
  <c r="AN180" i="12" s="1"/>
  <c r="AL181" i="12"/>
  <c r="AN181" i="12" s="1"/>
  <c r="AL182" i="12"/>
  <c r="AN182" i="12" s="1"/>
  <c r="AL183" i="12"/>
  <c r="AN183" i="12" s="1"/>
  <c r="AL184" i="12"/>
  <c r="AN184" i="12" s="1"/>
  <c r="AL185" i="12"/>
  <c r="AN185" i="12" s="1"/>
  <c r="AL186" i="12"/>
  <c r="AN186" i="12" s="1"/>
  <c r="AL187" i="12"/>
  <c r="AN187" i="12" s="1"/>
  <c r="AL188" i="12"/>
  <c r="AN188" i="12" s="1"/>
  <c r="AL189" i="12"/>
  <c r="AN189" i="12" s="1"/>
  <c r="AL190" i="12"/>
  <c r="AL191" i="12"/>
  <c r="AN191" i="12" s="1"/>
  <c r="AL192" i="12"/>
  <c r="AN192" i="12" s="1"/>
  <c r="AL193" i="12"/>
  <c r="AN193" i="12" s="1"/>
  <c r="AL194" i="12"/>
  <c r="AN194" i="12" s="1"/>
  <c r="AL195" i="12"/>
  <c r="AN195" i="12" s="1"/>
  <c r="AL196" i="12"/>
  <c r="AN196" i="12" s="1"/>
  <c r="AL197" i="12"/>
  <c r="AN197" i="12" s="1"/>
  <c r="AL198" i="12"/>
  <c r="AN198" i="12" s="1"/>
  <c r="AL199" i="12"/>
  <c r="AN199" i="12" s="1"/>
  <c r="AL200" i="12"/>
  <c r="AN200" i="12" s="1"/>
  <c r="AL201" i="12"/>
  <c r="AN201" i="12" s="1"/>
  <c r="AL202" i="12"/>
  <c r="AN202" i="12" s="1"/>
  <c r="AL203" i="12"/>
  <c r="AN203" i="12" s="1"/>
  <c r="AL204" i="12"/>
  <c r="AN204" i="12" s="1"/>
  <c r="AL205" i="12"/>
  <c r="AN205" i="12" s="1"/>
  <c r="AL206" i="12"/>
  <c r="AN206" i="12" s="1"/>
  <c r="AL207" i="12"/>
  <c r="AN207" i="12" s="1"/>
  <c r="AL208" i="12"/>
  <c r="AN208" i="12" s="1"/>
  <c r="AL209" i="12"/>
  <c r="AN209" i="12" s="1"/>
  <c r="AL210" i="12"/>
  <c r="AN210" i="12" s="1"/>
  <c r="AL211" i="12"/>
  <c r="AN211" i="12" s="1"/>
  <c r="AL212" i="12"/>
  <c r="AN212" i="12" s="1"/>
  <c r="AL213" i="12"/>
  <c r="AN213" i="12" s="1"/>
  <c r="AL214" i="12"/>
  <c r="AN214" i="12" s="1"/>
  <c r="AL215" i="12"/>
  <c r="AN215" i="12" s="1"/>
  <c r="AL216" i="12"/>
  <c r="AN216" i="12" s="1"/>
  <c r="AL217" i="12"/>
  <c r="AN217" i="12" s="1"/>
  <c r="AL218" i="12"/>
  <c r="AN218" i="12" s="1"/>
  <c r="AL219" i="12"/>
  <c r="AN219" i="12" s="1"/>
  <c r="AL220" i="12"/>
  <c r="AN220" i="12" s="1"/>
  <c r="AL221" i="12"/>
  <c r="AN221" i="12" s="1"/>
  <c r="AL222" i="12"/>
  <c r="AN222" i="12" s="1"/>
  <c r="AL223" i="12"/>
  <c r="AN223" i="12" s="1"/>
  <c r="AL224" i="12"/>
  <c r="AN224" i="12" s="1"/>
  <c r="AL225" i="12"/>
  <c r="AN225" i="12" s="1"/>
  <c r="AL226" i="12"/>
  <c r="AN226" i="12" s="1"/>
  <c r="AL227" i="12"/>
  <c r="AN227" i="12" s="1"/>
  <c r="AL228" i="12"/>
  <c r="AN228" i="12" s="1"/>
  <c r="AL229" i="12"/>
  <c r="AN229" i="12" s="1"/>
  <c r="AL230" i="12"/>
  <c r="AN230" i="12" s="1"/>
  <c r="AL231" i="12"/>
  <c r="AN231" i="12" s="1"/>
  <c r="AL232" i="12"/>
  <c r="AN232" i="12" s="1"/>
  <c r="AL233" i="12"/>
  <c r="AN233" i="12" s="1"/>
  <c r="AL234" i="12"/>
  <c r="AN234" i="12" s="1"/>
  <c r="AL235" i="12"/>
  <c r="AN235" i="12" s="1"/>
  <c r="AL236" i="12"/>
  <c r="AN236" i="12" s="1"/>
  <c r="AL237" i="12"/>
  <c r="AN237" i="12" s="1"/>
  <c r="AL238" i="12"/>
  <c r="AN238" i="12" s="1"/>
  <c r="AL239" i="12"/>
  <c r="AN239" i="12" s="1"/>
  <c r="AL240" i="12"/>
  <c r="AN240" i="12" s="1"/>
  <c r="AL241" i="12"/>
  <c r="AN241" i="12" s="1"/>
  <c r="AL242" i="12"/>
  <c r="AN242" i="12" s="1"/>
  <c r="AL243" i="12"/>
  <c r="AN243" i="12" s="1"/>
  <c r="AL244" i="12"/>
  <c r="AN244" i="12" s="1"/>
  <c r="AL245" i="12"/>
  <c r="AN245" i="12" s="1"/>
  <c r="AL246" i="12"/>
  <c r="AN246" i="12" s="1"/>
  <c r="AL247" i="12"/>
  <c r="AN247" i="12" s="1"/>
  <c r="AL248" i="12"/>
  <c r="AN248" i="12" s="1"/>
  <c r="AL249" i="12"/>
  <c r="AN249" i="12" s="1"/>
  <c r="AL250" i="12"/>
  <c r="AN250" i="12" s="1"/>
  <c r="AL251" i="12"/>
  <c r="AN251" i="12" s="1"/>
  <c r="AL252" i="12"/>
  <c r="AN252" i="12" s="1"/>
  <c r="AL253" i="12"/>
  <c r="AN253" i="12" s="1"/>
  <c r="AL254" i="12"/>
  <c r="AN254" i="12" s="1"/>
  <c r="AL255" i="12"/>
  <c r="AN255" i="12" s="1"/>
  <c r="AL256" i="12"/>
  <c r="AN256" i="12" s="1"/>
  <c r="AL257" i="12"/>
  <c r="AN257" i="12" s="1"/>
  <c r="AL258" i="12"/>
  <c r="AN258" i="12" s="1"/>
  <c r="AL259" i="12"/>
  <c r="AN259" i="12" s="1"/>
  <c r="AL260" i="12"/>
  <c r="AN260" i="12" s="1"/>
  <c r="AL261" i="12"/>
  <c r="AN261" i="12" s="1"/>
  <c r="AL262" i="12"/>
  <c r="AN262" i="12" s="1"/>
  <c r="AL263" i="12"/>
  <c r="AN263" i="12" s="1"/>
  <c r="AL264" i="12"/>
  <c r="AN264" i="12" s="1"/>
  <c r="AL265" i="12"/>
  <c r="AN265" i="12" s="1"/>
  <c r="AL266" i="12"/>
  <c r="AN266" i="12" s="1"/>
  <c r="AL267" i="12"/>
  <c r="AN267" i="12" s="1"/>
  <c r="AL268" i="12"/>
  <c r="AN268" i="12" s="1"/>
  <c r="AL269" i="12"/>
  <c r="AN269" i="12" s="1"/>
  <c r="AL270" i="12"/>
  <c r="AN270" i="12" s="1"/>
  <c r="AL271" i="12"/>
  <c r="AN271" i="12" s="1"/>
  <c r="AL272" i="12"/>
  <c r="AN272" i="12" s="1"/>
  <c r="AL273" i="12"/>
  <c r="AN273" i="12" s="1"/>
  <c r="AL274" i="12"/>
  <c r="AN274" i="12" s="1"/>
  <c r="AL275" i="12"/>
  <c r="AN275" i="12" s="1"/>
  <c r="AL276" i="12"/>
  <c r="AN276" i="12" s="1"/>
  <c r="AL277" i="12"/>
  <c r="AN277" i="12" s="1"/>
  <c r="AL278" i="12"/>
  <c r="AN278" i="12" s="1"/>
  <c r="AL279" i="12"/>
  <c r="AN279" i="12" s="1"/>
  <c r="AL280" i="12"/>
  <c r="AN280" i="12" s="1"/>
  <c r="AL281" i="12"/>
  <c r="AN281" i="12" s="1"/>
  <c r="AL282" i="12"/>
  <c r="AN282" i="12" s="1"/>
  <c r="AL283" i="12"/>
  <c r="AN283" i="12" s="1"/>
  <c r="AL284" i="12"/>
  <c r="AN284" i="12" s="1"/>
  <c r="AL285" i="12"/>
  <c r="AN285" i="12" s="1"/>
  <c r="AL286" i="12"/>
  <c r="AN286" i="12" s="1"/>
  <c r="AL287" i="12"/>
  <c r="AN287" i="12" s="1"/>
  <c r="AL288" i="12"/>
  <c r="AN288" i="12" s="1"/>
  <c r="AL289" i="12"/>
  <c r="AN289" i="12" s="1"/>
  <c r="AL290" i="12"/>
  <c r="AN290" i="12" s="1"/>
  <c r="AL291" i="12"/>
  <c r="AN291" i="12" s="1"/>
  <c r="AL292" i="12"/>
  <c r="AN292" i="12" s="1"/>
  <c r="AL293" i="12"/>
  <c r="AN293" i="12" s="1"/>
  <c r="AL294" i="12"/>
  <c r="AN294" i="12" s="1"/>
  <c r="AL295" i="12"/>
  <c r="AN295" i="12" s="1"/>
  <c r="AL296" i="12"/>
  <c r="AN296" i="12" s="1"/>
  <c r="AL297" i="12"/>
  <c r="AN297" i="12" s="1"/>
  <c r="AL298" i="12"/>
  <c r="AN298" i="12" s="1"/>
  <c r="AL299" i="12"/>
  <c r="AN299" i="12" s="1"/>
  <c r="AL300" i="12"/>
  <c r="AN300" i="12" s="1"/>
  <c r="AL301" i="12"/>
  <c r="AN301" i="12" s="1"/>
  <c r="AL302" i="12"/>
  <c r="AN302" i="12" s="1"/>
  <c r="AL303" i="12"/>
  <c r="AN303" i="12" s="1"/>
  <c r="AL304" i="12"/>
  <c r="AN304" i="12" s="1"/>
  <c r="AL305" i="12"/>
  <c r="AN305" i="12" s="1"/>
  <c r="AL306" i="12"/>
  <c r="AN306" i="12" s="1"/>
  <c r="AL307" i="12"/>
  <c r="AN307" i="12" s="1"/>
  <c r="AL308" i="12"/>
  <c r="AN308" i="12" s="1"/>
  <c r="AL309" i="12"/>
  <c r="AN309" i="12" s="1"/>
  <c r="AL310" i="12"/>
  <c r="AN310" i="12" s="1"/>
  <c r="AL311" i="12"/>
  <c r="AN311" i="12" s="1"/>
  <c r="AL312" i="12"/>
  <c r="AN312" i="12" s="1"/>
  <c r="AL313" i="12"/>
  <c r="AN313" i="12" s="1"/>
  <c r="AL314" i="12"/>
  <c r="AN314" i="12" s="1"/>
  <c r="AL315" i="12"/>
  <c r="AN315" i="12" s="1"/>
  <c r="AL316" i="12"/>
  <c r="AN316" i="12" s="1"/>
  <c r="AL317" i="12"/>
  <c r="AN317" i="12" s="1"/>
  <c r="AL318" i="12"/>
  <c r="AN318" i="12" s="1"/>
  <c r="AL319" i="12"/>
  <c r="AN319" i="12" s="1"/>
  <c r="AL320" i="12"/>
  <c r="AN320" i="12" s="1"/>
  <c r="AL321" i="12"/>
  <c r="AN321" i="12" s="1"/>
  <c r="AL322" i="12"/>
  <c r="AN322" i="12" s="1"/>
  <c r="AL323" i="12"/>
  <c r="AN323" i="12" s="1"/>
  <c r="AL324" i="12"/>
  <c r="AN324" i="12" s="1"/>
  <c r="AL325" i="12"/>
  <c r="AN325" i="12" s="1"/>
  <c r="AL326" i="12"/>
  <c r="AN326" i="12" s="1"/>
  <c r="AL327" i="12"/>
  <c r="AN327" i="12" s="1"/>
  <c r="AL328" i="12"/>
  <c r="AN328" i="12" s="1"/>
  <c r="AL329" i="12"/>
  <c r="AN329" i="12" s="1"/>
  <c r="AL330" i="12"/>
  <c r="AN330" i="12" s="1"/>
  <c r="AL331" i="12"/>
  <c r="AN331" i="12" s="1"/>
  <c r="AL332" i="12"/>
  <c r="AN332" i="12" s="1"/>
  <c r="AL333" i="12"/>
  <c r="AN333" i="12" s="1"/>
  <c r="AL334" i="12"/>
  <c r="AN334" i="12" s="1"/>
  <c r="AL335" i="12"/>
  <c r="AN335" i="12" s="1"/>
  <c r="AL336" i="12"/>
  <c r="AN336" i="12" s="1"/>
  <c r="AL337" i="12"/>
  <c r="AN337" i="12" s="1"/>
  <c r="AL338" i="12"/>
  <c r="AN338" i="12" s="1"/>
  <c r="AL339" i="12"/>
  <c r="AN339" i="12" s="1"/>
  <c r="AL340" i="12"/>
  <c r="AN340" i="12" s="1"/>
  <c r="AL341" i="12"/>
  <c r="AN341" i="12" s="1"/>
  <c r="AL342" i="12"/>
  <c r="AN342" i="12" s="1"/>
  <c r="AL343" i="12"/>
  <c r="AN343" i="12" s="1"/>
  <c r="AL344" i="12"/>
  <c r="AN344" i="12" s="1"/>
  <c r="AL345" i="12"/>
  <c r="AN345" i="12" s="1"/>
  <c r="AL346" i="12"/>
  <c r="AN346" i="12" s="1"/>
  <c r="AL347" i="12"/>
  <c r="AN347" i="12" s="1"/>
  <c r="AL348" i="12"/>
  <c r="AN348" i="12" s="1"/>
  <c r="AL349" i="12"/>
  <c r="AN349" i="12" s="1"/>
  <c r="AL350" i="12"/>
  <c r="AN350" i="12" s="1"/>
  <c r="AL351" i="12"/>
  <c r="AL352" i="12"/>
  <c r="AN352" i="12" s="1"/>
  <c r="AL353" i="12"/>
  <c r="AN353" i="12" s="1"/>
  <c r="AL354" i="12"/>
  <c r="AN354" i="12" s="1"/>
  <c r="AL355" i="12"/>
  <c r="AN355" i="12" s="1"/>
  <c r="AL356" i="12"/>
  <c r="AN356" i="12" s="1"/>
  <c r="AL357" i="12"/>
  <c r="AN357" i="12" s="1"/>
  <c r="AL358" i="12"/>
  <c r="AN358" i="12" s="1"/>
  <c r="AL359" i="12"/>
  <c r="AN359" i="12" s="1"/>
  <c r="AL360" i="12"/>
  <c r="AN360" i="12" s="1"/>
  <c r="AL361" i="12"/>
  <c r="AN361" i="12" s="1"/>
  <c r="AL362" i="12"/>
  <c r="AN362" i="12" s="1"/>
  <c r="AL363" i="12"/>
  <c r="AN363" i="12" s="1"/>
  <c r="AL364" i="12"/>
  <c r="AN364" i="12" s="1"/>
  <c r="AL365" i="12"/>
  <c r="AN365" i="12" s="1"/>
  <c r="AL366" i="12"/>
  <c r="AN366" i="12" s="1"/>
  <c r="AL367" i="12"/>
  <c r="AN367" i="12" s="1"/>
  <c r="AL368" i="12"/>
  <c r="AN368" i="12" s="1"/>
  <c r="AL369" i="12"/>
  <c r="AN369" i="12" s="1"/>
  <c r="AL370" i="12"/>
  <c r="AN370" i="12" s="1"/>
  <c r="AL371" i="12"/>
  <c r="AN371" i="12" s="1"/>
  <c r="AL372" i="12"/>
  <c r="AN372" i="12" s="1"/>
  <c r="AL373" i="12"/>
  <c r="AN373" i="12" s="1"/>
  <c r="AL374" i="12"/>
  <c r="AN374" i="12" s="1"/>
  <c r="AL375" i="12"/>
  <c r="AN375" i="12" s="1"/>
  <c r="AL376" i="12"/>
  <c r="AN376" i="12" s="1"/>
  <c r="AL377" i="12"/>
  <c r="AN377" i="12" s="1"/>
  <c r="AL378" i="12"/>
  <c r="AN378" i="12" s="1"/>
  <c r="AL379" i="12"/>
  <c r="AN379" i="12" s="1"/>
  <c r="AL380" i="12"/>
  <c r="AN380" i="12" s="1"/>
  <c r="AL381" i="12"/>
  <c r="AN381" i="12" s="1"/>
  <c r="AL382" i="12"/>
  <c r="AN382" i="12" s="1"/>
  <c r="AL383" i="12"/>
  <c r="AN383" i="12" s="1"/>
  <c r="AL384" i="12"/>
  <c r="AN384" i="12" s="1"/>
  <c r="AL385" i="12"/>
  <c r="AN385" i="12" s="1"/>
  <c r="AL386" i="12"/>
  <c r="AN386" i="12" s="1"/>
  <c r="AL387" i="12"/>
  <c r="AN387" i="12" s="1"/>
  <c r="AL388" i="12"/>
  <c r="AN388" i="12" s="1"/>
  <c r="AL389" i="12"/>
  <c r="AN389" i="12" s="1"/>
  <c r="AL390" i="12"/>
  <c r="AN390" i="12" s="1"/>
  <c r="AL391" i="12"/>
  <c r="AN391" i="12" s="1"/>
  <c r="AL392" i="12"/>
  <c r="AN392" i="12" s="1"/>
  <c r="AL393" i="12"/>
  <c r="AN393" i="12" s="1"/>
  <c r="AL394" i="12"/>
  <c r="AN394" i="12" s="1"/>
  <c r="AL395" i="12"/>
  <c r="AN395" i="12" s="1"/>
  <c r="AL396" i="12"/>
  <c r="AN396" i="12" s="1"/>
  <c r="AL397" i="12"/>
  <c r="AN397" i="12" s="1"/>
  <c r="AL398" i="12"/>
  <c r="AN398" i="12" s="1"/>
  <c r="AL399" i="12"/>
  <c r="AN399" i="12" s="1"/>
  <c r="AL400" i="12"/>
  <c r="AN400" i="12" s="1"/>
  <c r="AL401" i="12"/>
  <c r="AN401" i="12" s="1"/>
  <c r="AL402" i="12"/>
  <c r="AN402" i="12" s="1"/>
  <c r="AL403" i="12"/>
  <c r="AN403" i="12" s="1"/>
  <c r="AL404" i="12"/>
  <c r="AN404" i="12" s="1"/>
  <c r="AL405" i="12"/>
  <c r="AN405" i="12" s="1"/>
  <c r="AL406" i="12"/>
  <c r="AN406" i="12" s="1"/>
  <c r="AL407" i="12"/>
  <c r="AN407" i="12" s="1"/>
  <c r="AL408" i="12"/>
  <c r="AN408" i="12" s="1"/>
  <c r="AL409" i="12"/>
  <c r="AN409" i="12" s="1"/>
  <c r="AL410" i="12"/>
  <c r="AN410" i="12" s="1"/>
  <c r="AL411" i="12"/>
  <c r="AN411" i="12" s="1"/>
  <c r="AL412" i="12"/>
  <c r="AN412" i="12" s="1"/>
  <c r="AL413" i="12"/>
  <c r="AN413" i="12" s="1"/>
  <c r="AL414" i="12"/>
  <c r="AN414" i="12" s="1"/>
  <c r="AL415" i="12"/>
  <c r="AN415" i="12" s="1"/>
  <c r="AL416" i="12"/>
  <c r="AN416" i="12" s="1"/>
  <c r="AL417" i="12"/>
  <c r="AN417" i="12" s="1"/>
  <c r="AL418" i="12"/>
  <c r="AN418" i="12" s="1"/>
  <c r="AL419" i="12"/>
  <c r="AN419" i="12" s="1"/>
  <c r="AL420" i="12"/>
  <c r="AN420" i="12" s="1"/>
  <c r="AL421" i="12"/>
  <c r="AN421" i="12" s="1"/>
  <c r="AL422" i="12"/>
  <c r="AN422" i="12" s="1"/>
  <c r="AL423" i="12"/>
  <c r="AN423" i="12" s="1"/>
  <c r="AL424" i="12"/>
  <c r="AN424" i="12" s="1"/>
  <c r="AL425" i="12"/>
  <c r="AN425" i="12" s="1"/>
  <c r="AL426" i="12"/>
  <c r="AN426" i="12" s="1"/>
  <c r="AL427" i="12"/>
  <c r="AN427" i="12" s="1"/>
  <c r="AL428" i="12"/>
  <c r="AN428" i="12" s="1"/>
  <c r="AL429" i="12"/>
  <c r="AN429" i="12" s="1"/>
  <c r="AL430" i="12"/>
  <c r="AN430" i="12" s="1"/>
  <c r="AL431" i="12"/>
  <c r="AN431" i="12" s="1"/>
  <c r="AL432" i="12"/>
  <c r="AN432" i="12" s="1"/>
  <c r="AL433" i="12"/>
  <c r="AN433" i="12" s="1"/>
  <c r="AL434" i="12"/>
  <c r="AN434" i="12" s="1"/>
  <c r="AL435" i="12"/>
  <c r="AN435" i="12" s="1"/>
  <c r="AL436" i="12"/>
  <c r="AN436" i="12" s="1"/>
  <c r="AL437" i="12"/>
  <c r="AN437" i="12" s="1"/>
  <c r="AL438" i="12"/>
  <c r="AN438" i="12" s="1"/>
  <c r="AL439" i="12"/>
  <c r="AN439" i="12" s="1"/>
  <c r="AL440" i="12"/>
  <c r="AN440" i="12" s="1"/>
  <c r="AL441" i="12"/>
  <c r="AN441" i="12" s="1"/>
  <c r="AL442" i="12"/>
  <c r="AN442" i="12" s="1"/>
  <c r="AL443" i="12"/>
  <c r="AN443" i="12" s="1"/>
  <c r="AL444" i="12"/>
  <c r="AN444" i="12" s="1"/>
  <c r="AL445" i="12"/>
  <c r="AN445" i="12" s="1"/>
  <c r="AL446" i="12"/>
  <c r="AN446" i="12" s="1"/>
  <c r="AL447" i="12"/>
  <c r="AN447" i="12" s="1"/>
  <c r="AL448" i="12"/>
  <c r="AN448" i="12" s="1"/>
  <c r="AL449" i="12"/>
  <c r="AN449" i="12" s="1"/>
  <c r="AL450" i="12"/>
  <c r="AN450" i="12" s="1"/>
  <c r="AL451" i="12"/>
  <c r="AN451" i="12" s="1"/>
  <c r="AL452" i="12"/>
  <c r="AN452" i="12" s="1"/>
  <c r="AL453" i="12"/>
  <c r="AN453" i="12" s="1"/>
  <c r="AL454" i="12"/>
  <c r="AN454" i="12" s="1"/>
  <c r="AL455" i="12"/>
  <c r="AN455" i="12" s="1"/>
  <c r="AL456" i="12"/>
  <c r="AN456" i="12" s="1"/>
  <c r="AL457" i="12"/>
  <c r="AN457" i="12" s="1"/>
  <c r="AL458" i="12"/>
  <c r="AN458" i="12" s="1"/>
  <c r="AL459" i="12"/>
  <c r="AN459" i="12" s="1"/>
  <c r="AL460" i="12"/>
  <c r="AN460" i="12" s="1"/>
  <c r="AL461" i="12"/>
  <c r="AN461" i="12" s="1"/>
  <c r="AL462" i="12"/>
  <c r="AN462" i="12" s="1"/>
  <c r="AL463" i="12"/>
  <c r="AN463" i="12" s="1"/>
  <c r="AL464" i="12"/>
  <c r="AN464" i="12" s="1"/>
  <c r="AL465" i="12"/>
  <c r="AN465" i="12" s="1"/>
  <c r="AL466" i="12"/>
  <c r="AN466" i="12" s="1"/>
  <c r="AL467" i="12"/>
  <c r="AN467" i="12" s="1"/>
  <c r="AL468" i="12"/>
  <c r="AN468" i="12" s="1"/>
  <c r="AL469" i="12"/>
  <c r="AN469" i="12" s="1"/>
  <c r="AL470" i="12"/>
  <c r="AN470" i="12" s="1"/>
  <c r="AL471" i="12"/>
  <c r="AN471" i="12" s="1"/>
  <c r="AL472" i="12"/>
  <c r="AN472" i="12" s="1"/>
  <c r="AL473" i="12"/>
  <c r="AN473" i="12" s="1"/>
  <c r="AL474" i="12"/>
  <c r="AN474" i="12" s="1"/>
  <c r="AL475" i="12"/>
  <c r="AN475" i="12" s="1"/>
  <c r="AL476" i="12"/>
  <c r="AN476" i="12" s="1"/>
  <c r="AL477" i="12"/>
  <c r="AN477" i="12" s="1"/>
  <c r="AL478" i="12"/>
  <c r="AN478" i="12" s="1"/>
  <c r="AL479" i="12"/>
  <c r="AN479" i="12" s="1"/>
  <c r="AL480" i="12"/>
  <c r="AN480" i="12" s="1"/>
  <c r="AL481" i="12"/>
  <c r="AN481" i="12" s="1"/>
  <c r="AL482" i="12"/>
  <c r="AN482" i="12" s="1"/>
  <c r="AL483" i="12"/>
  <c r="AN483" i="12" s="1"/>
  <c r="AL484" i="12"/>
  <c r="AN484" i="12" s="1"/>
  <c r="AL485" i="12"/>
  <c r="AN485" i="12" s="1"/>
  <c r="AL486" i="12"/>
  <c r="AN486" i="12" s="1"/>
  <c r="AL487" i="12"/>
  <c r="AN487" i="12" s="1"/>
  <c r="AL488" i="12"/>
  <c r="AN488" i="12" s="1"/>
  <c r="AL489" i="12"/>
  <c r="AN489" i="12" s="1"/>
  <c r="AL490" i="12"/>
  <c r="AN490" i="12" s="1"/>
  <c r="AL491" i="12"/>
  <c r="AN491" i="12" s="1"/>
  <c r="AL492" i="12"/>
  <c r="AN492" i="12" s="1"/>
  <c r="AL493" i="12"/>
  <c r="AN493" i="12" s="1"/>
  <c r="AL494" i="12"/>
  <c r="AN494" i="12" s="1"/>
  <c r="AL495" i="12"/>
  <c r="AN495" i="12" s="1"/>
  <c r="AL496" i="12"/>
  <c r="AN496" i="12" s="1"/>
  <c r="AL497" i="12"/>
  <c r="AN497" i="12" s="1"/>
  <c r="AL498" i="12"/>
  <c r="AN498" i="12" s="1"/>
  <c r="AL499" i="12"/>
  <c r="AL500" i="12"/>
  <c r="AN500" i="12" s="1"/>
  <c r="AL501" i="12"/>
  <c r="AN501" i="12" s="1"/>
  <c r="AL502" i="12"/>
  <c r="AN502" i="12" s="1"/>
  <c r="AL503" i="12"/>
  <c r="AN503" i="12" s="1"/>
  <c r="AL504" i="12"/>
  <c r="AN504" i="12" s="1"/>
  <c r="AL505" i="12"/>
  <c r="AN505" i="12" s="1"/>
  <c r="AL506" i="12"/>
  <c r="AN506" i="12" s="1"/>
  <c r="AL507" i="12"/>
  <c r="AN507" i="12" s="1"/>
  <c r="AL508" i="12"/>
  <c r="AN508" i="12" s="1"/>
  <c r="AL509" i="12"/>
  <c r="AN509" i="12" s="1"/>
  <c r="AL510" i="12"/>
  <c r="AN510" i="12" s="1"/>
  <c r="AL511" i="12"/>
  <c r="AN511" i="12" s="1"/>
  <c r="V7" i="15"/>
  <c r="V8" i="15"/>
  <c r="Z8" i="15" s="1"/>
  <c r="V9" i="15"/>
  <c r="Z9" i="15" s="1"/>
  <c r="V10" i="15"/>
  <c r="Z10" i="15" s="1"/>
  <c r="V11" i="15"/>
  <c r="Z11" i="15" s="1"/>
  <c r="V12" i="15"/>
  <c r="Z12" i="15" s="1"/>
  <c r="V13" i="15"/>
  <c r="V14" i="15"/>
  <c r="Z14" i="15" s="1"/>
  <c r="V15" i="15"/>
  <c r="Z15" i="15" s="1"/>
  <c r="V16" i="15"/>
  <c r="Z16" i="15" s="1"/>
  <c r="V17" i="15"/>
  <c r="V18" i="15"/>
  <c r="V19" i="15"/>
  <c r="V20" i="15"/>
  <c r="Z20" i="15" s="1"/>
  <c r="V21" i="15"/>
  <c r="Z21" i="15" s="1"/>
  <c r="V22" i="15"/>
  <c r="Z22" i="15" s="1"/>
  <c r="V23" i="15"/>
  <c r="Z23" i="15" s="1"/>
  <c r="V24" i="15"/>
  <c r="Z24" i="15" s="1"/>
  <c r="V25" i="15"/>
  <c r="Z25" i="15" s="1"/>
  <c r="V26" i="15"/>
  <c r="V27" i="15"/>
  <c r="Z27" i="15" s="1"/>
  <c r="V28" i="15"/>
  <c r="Z28" i="15" s="1"/>
  <c r="V29" i="15"/>
  <c r="Z29" i="15" s="1"/>
  <c r="V30" i="15"/>
  <c r="Z30" i="15" s="1"/>
  <c r="V31" i="15"/>
  <c r="Z31" i="15" s="1"/>
  <c r="V32" i="15"/>
  <c r="Z32" i="15" s="1"/>
  <c r="V33" i="15"/>
  <c r="Z33" i="15" s="1"/>
  <c r="V34" i="15"/>
  <c r="Z34" i="15" s="1"/>
  <c r="V35" i="15"/>
  <c r="Z35" i="15" s="1"/>
  <c r="V36" i="15"/>
  <c r="V37" i="15"/>
  <c r="Z37" i="15" s="1"/>
  <c r="V38" i="15"/>
  <c r="Z38" i="15" s="1"/>
  <c r="V39" i="15"/>
  <c r="Z39" i="15" s="1"/>
  <c r="V40" i="15"/>
  <c r="Z40" i="15" s="1"/>
  <c r="V41" i="15"/>
  <c r="Z41" i="15" s="1"/>
  <c r="V42" i="15"/>
  <c r="Z42" i="15" s="1"/>
  <c r="V43" i="15"/>
  <c r="Z43" i="15" s="1"/>
  <c r="V44" i="15"/>
  <c r="Z44" i="15" s="1"/>
  <c r="V45" i="15"/>
  <c r="Z45" i="15" s="1"/>
  <c r="V46" i="15"/>
  <c r="Z46" i="15" s="1"/>
  <c r="V47" i="15"/>
  <c r="V48" i="15"/>
  <c r="Z48" i="15" s="1"/>
  <c r="V49" i="15"/>
  <c r="V50" i="15"/>
  <c r="V51" i="15"/>
  <c r="Z51" i="15" s="1"/>
  <c r="V52" i="15"/>
  <c r="Z52" i="15" s="1"/>
  <c r="V53" i="15"/>
  <c r="Z53" i="15" s="1"/>
  <c r="V54" i="15"/>
  <c r="Z54" i="15" s="1"/>
  <c r="V55" i="15"/>
  <c r="Z55" i="15" s="1"/>
  <c r="V56" i="15"/>
  <c r="Z56" i="15" s="1"/>
  <c r="V57" i="15"/>
  <c r="Z57" i="15" s="1"/>
  <c r="V58" i="15"/>
  <c r="Z58" i="15" s="1"/>
  <c r="V59" i="15"/>
  <c r="V60" i="15"/>
  <c r="V61" i="15"/>
  <c r="Z61" i="15" s="1"/>
  <c r="V62" i="15"/>
  <c r="V63" i="15"/>
  <c r="V64" i="15"/>
  <c r="Z64" i="15" s="1"/>
  <c r="V65" i="15"/>
  <c r="Z65" i="15" s="1"/>
  <c r="V66" i="15"/>
  <c r="Z66" i="15" s="1"/>
  <c r="V67" i="15"/>
  <c r="Z67" i="15" s="1"/>
  <c r="V68" i="15"/>
  <c r="Z68" i="15" s="1"/>
  <c r="V69" i="15"/>
  <c r="Z69" i="15" s="1"/>
  <c r="V70" i="15"/>
  <c r="Z70" i="15" s="1"/>
  <c r="V71" i="15"/>
  <c r="Z71" i="15" s="1"/>
  <c r="V72" i="15"/>
  <c r="Z72" i="15" s="1"/>
  <c r="V73" i="15"/>
  <c r="V74" i="15"/>
  <c r="Z74" i="15" s="1"/>
  <c r="V75" i="15"/>
  <c r="Z75" i="15" s="1"/>
  <c r="V76" i="15"/>
  <c r="V77" i="15"/>
  <c r="Z77" i="15" s="1"/>
  <c r="V78" i="15"/>
  <c r="Z78" i="15" s="1"/>
  <c r="V79" i="15"/>
  <c r="Z79" i="15" s="1"/>
  <c r="V80" i="15"/>
  <c r="V81" i="15"/>
  <c r="Z81" i="15" s="1"/>
  <c r="V82" i="15"/>
  <c r="Z82" i="15" s="1"/>
  <c r="V83" i="15"/>
  <c r="Z83" i="15" s="1"/>
  <c r="V84" i="15"/>
  <c r="Z84" i="15" s="1"/>
  <c r="V85" i="15"/>
  <c r="Z85" i="15" s="1"/>
  <c r="V86" i="15"/>
  <c r="Z86" i="15" s="1"/>
  <c r="V87" i="15"/>
  <c r="Z87" i="15" s="1"/>
  <c r="V88" i="15"/>
  <c r="Z88" i="15" s="1"/>
  <c r="V89" i="15"/>
  <c r="Z89" i="15" s="1"/>
  <c r="V90" i="15"/>
  <c r="Z90" i="15" s="1"/>
  <c r="V91" i="15"/>
  <c r="Z91" i="15" s="1"/>
  <c r="V92" i="15"/>
  <c r="Z92" i="15" s="1"/>
  <c r="V93" i="15"/>
  <c r="Z93" i="15" s="1"/>
  <c r="V94" i="15"/>
  <c r="Z94" i="15" s="1"/>
  <c r="V95" i="15"/>
  <c r="Z95" i="15" s="1"/>
  <c r="V96" i="15"/>
  <c r="Z96" i="15" s="1"/>
  <c r="V97" i="15"/>
  <c r="Z97" i="15" s="1"/>
  <c r="V98" i="15"/>
  <c r="Z98" i="15" s="1"/>
  <c r="V99" i="15"/>
  <c r="Z99" i="15" s="1"/>
  <c r="V100" i="15"/>
  <c r="Z100" i="15" s="1"/>
  <c r="V101" i="15"/>
  <c r="Z101" i="15" s="1"/>
  <c r="V102" i="15"/>
  <c r="V103" i="15"/>
  <c r="Z103" i="15" s="1"/>
  <c r="V104" i="15"/>
  <c r="Z104" i="15" s="1"/>
  <c r="V105" i="15"/>
  <c r="Z105" i="15" s="1"/>
  <c r="V106" i="15"/>
  <c r="Z106" i="15" s="1"/>
  <c r="V107" i="15"/>
  <c r="Z107" i="15" s="1"/>
  <c r="AH7" i="13"/>
  <c r="AJ7" i="13" s="1"/>
  <c r="AH8" i="13"/>
  <c r="AJ8" i="13" s="1"/>
  <c r="AH9" i="13"/>
  <c r="AJ9" i="13" s="1"/>
  <c r="AH10" i="13"/>
  <c r="AJ10" i="13" s="1"/>
  <c r="AH11" i="13"/>
  <c r="AJ11" i="13" s="1"/>
  <c r="AH12" i="13"/>
  <c r="AJ12" i="13" s="1"/>
  <c r="AH13" i="13"/>
  <c r="AJ13" i="13" s="1"/>
  <c r="AH14" i="13"/>
  <c r="AJ14" i="13" s="1"/>
  <c r="AH15" i="13"/>
  <c r="AJ15" i="13" s="1"/>
  <c r="AH16" i="13"/>
  <c r="AJ16" i="13" s="1"/>
  <c r="AH17" i="13"/>
  <c r="AJ17" i="13" s="1"/>
  <c r="AH18" i="13"/>
  <c r="AJ18" i="13" s="1"/>
  <c r="AH19" i="13"/>
  <c r="AJ19" i="13" s="1"/>
  <c r="AH20" i="13"/>
  <c r="AJ20" i="13" s="1"/>
  <c r="AH21" i="13"/>
  <c r="AJ21" i="13" s="1"/>
  <c r="AH22" i="13"/>
  <c r="AJ22" i="13" s="1"/>
  <c r="AH23" i="13"/>
  <c r="AJ23" i="13" s="1"/>
  <c r="AH24" i="13"/>
  <c r="AJ24" i="13" s="1"/>
  <c r="AH25" i="13"/>
  <c r="AJ25" i="13" s="1"/>
  <c r="AH26" i="13"/>
  <c r="AJ26" i="13" s="1"/>
  <c r="AH27" i="13"/>
  <c r="AJ27" i="13" s="1"/>
  <c r="AH28" i="13"/>
  <c r="AJ28" i="13" s="1"/>
  <c r="AH29" i="13"/>
  <c r="AJ29" i="13" s="1"/>
  <c r="AH30" i="13"/>
  <c r="AJ30" i="13" s="1"/>
  <c r="AH31" i="13"/>
  <c r="AJ31" i="13" s="1"/>
  <c r="AH32" i="13"/>
  <c r="AJ32" i="13" s="1"/>
  <c r="AH33" i="13"/>
  <c r="AJ33" i="13" s="1"/>
  <c r="AH34" i="13"/>
  <c r="AJ34" i="13" s="1"/>
  <c r="AH35" i="13"/>
  <c r="AJ35" i="13" s="1"/>
  <c r="AH36" i="13"/>
  <c r="AJ36" i="13" s="1"/>
  <c r="AK10" i="16"/>
  <c r="AM10" i="16" s="1"/>
  <c r="AK11" i="16"/>
  <c r="AM11" i="16" s="1"/>
  <c r="AK13" i="16"/>
  <c r="AM13" i="16" s="1"/>
  <c r="AK14" i="16"/>
  <c r="AM14" i="16" s="1"/>
  <c r="AK15" i="16"/>
  <c r="AM15" i="16" s="1"/>
  <c r="AK19" i="16"/>
  <c r="AM19" i="16" s="1"/>
  <c r="AK21" i="16"/>
  <c r="AM21" i="16" s="1"/>
  <c r="AK22" i="16"/>
  <c r="AM22" i="16" s="1"/>
  <c r="AK23" i="16"/>
  <c r="AM23" i="16" s="1"/>
  <c r="AK24" i="16"/>
  <c r="AM24" i="16" s="1"/>
  <c r="AK29" i="16"/>
  <c r="AM29" i="16" s="1"/>
  <c r="AK30" i="16"/>
  <c r="AM30" i="16" s="1"/>
  <c r="AK31" i="16"/>
  <c r="AM31" i="16" s="1"/>
  <c r="AK32" i="16"/>
  <c r="AK33" i="16"/>
  <c r="AM33" i="16" s="1"/>
  <c r="AK37" i="16"/>
  <c r="AM37" i="16" s="1"/>
  <c r="AK38" i="16"/>
  <c r="AM38" i="16" s="1"/>
  <c r="AK39" i="16"/>
  <c r="AM39" i="16" s="1"/>
  <c r="AK40" i="16"/>
  <c r="AM40" i="16" s="1"/>
  <c r="AK41" i="16"/>
  <c r="AM41" i="16" s="1"/>
  <c r="AK45" i="16"/>
  <c r="AM45" i="16" s="1"/>
  <c r="AK46" i="16"/>
  <c r="AM46" i="16" s="1"/>
  <c r="AK47" i="16"/>
  <c r="AM47" i="16" s="1"/>
  <c r="AK48" i="16"/>
  <c r="AM48" i="16" s="1"/>
  <c r="AK49" i="16"/>
  <c r="AM49" i="16" s="1"/>
  <c r="AK53" i="16"/>
  <c r="AM53" i="16" s="1"/>
  <c r="AK54" i="16"/>
  <c r="AM54" i="16" s="1"/>
  <c r="AK55" i="16"/>
  <c r="AK56" i="16"/>
  <c r="AM56" i="16" s="1"/>
  <c r="AK57" i="16"/>
  <c r="AM57" i="16" s="1"/>
  <c r="AK61" i="16"/>
  <c r="AM61" i="16" s="1"/>
  <c r="AK62" i="16"/>
  <c r="AM62" i="16" s="1"/>
  <c r="AK63" i="16"/>
  <c r="AM63" i="16" s="1"/>
  <c r="AK64" i="16"/>
  <c r="AM64" i="16" s="1"/>
  <c r="AK65" i="16"/>
  <c r="AM65" i="16" s="1"/>
  <c r="AK69" i="16"/>
  <c r="AM69" i="16" s="1"/>
  <c r="AK70" i="16"/>
  <c r="AM70" i="16" s="1"/>
  <c r="AK71" i="16"/>
  <c r="AM71" i="16" s="1"/>
  <c r="AK72" i="16"/>
  <c r="AM72" i="16" s="1"/>
  <c r="AK73" i="16"/>
  <c r="AM73" i="16" s="1"/>
  <c r="AK77" i="16"/>
  <c r="AM77" i="16" s="1"/>
  <c r="AK78" i="16"/>
  <c r="AM78" i="16" s="1"/>
  <c r="AK79" i="16"/>
  <c r="AM79" i="16" s="1"/>
  <c r="AK80" i="16"/>
  <c r="AM80" i="16" s="1"/>
  <c r="AK81" i="16"/>
  <c r="AM81" i="16" s="1"/>
  <c r="AK85" i="16"/>
  <c r="AM85" i="16" s="1"/>
  <c r="AK86" i="16"/>
  <c r="AK87" i="16"/>
  <c r="AM87" i="16" s="1"/>
  <c r="AK88" i="16"/>
  <c r="AK89" i="16"/>
  <c r="AM89" i="16" s="1"/>
  <c r="AK93" i="16"/>
  <c r="AM93" i="16" s="1"/>
  <c r="AK94" i="16"/>
  <c r="AM94" i="16" s="1"/>
  <c r="AK95" i="16"/>
  <c r="AM95" i="16" s="1"/>
  <c r="AK96" i="16"/>
  <c r="AM96" i="16" s="1"/>
  <c r="AK97" i="16"/>
  <c r="AM97" i="16" s="1"/>
  <c r="AK101" i="16"/>
  <c r="AM101" i="16" s="1"/>
  <c r="AK102" i="16"/>
  <c r="AM102" i="16" s="1"/>
  <c r="AK103" i="16"/>
  <c r="AM103" i="16" s="1"/>
  <c r="AK104" i="16"/>
  <c r="AM104" i="16" s="1"/>
  <c r="AK105" i="16"/>
  <c r="AM105" i="16" s="1"/>
  <c r="AK109" i="16"/>
  <c r="AM109" i="16" s="1"/>
  <c r="AK110" i="16"/>
  <c r="AM110" i="16" s="1"/>
  <c r="AK111" i="16"/>
  <c r="AM111" i="16" s="1"/>
  <c r="AK112" i="16"/>
  <c r="AM112" i="16" s="1"/>
  <c r="AK113" i="16"/>
  <c r="AM113" i="16" s="1"/>
  <c r="AK117" i="16"/>
  <c r="AM117" i="16" s="1"/>
  <c r="AK118" i="16"/>
  <c r="AM118" i="16" s="1"/>
  <c r="AK119" i="16"/>
  <c r="AM119" i="16" s="1"/>
  <c r="AK120" i="16"/>
  <c r="AM120" i="16" s="1"/>
  <c r="AK121" i="16"/>
  <c r="AM121" i="16" s="1"/>
  <c r="AK125" i="16"/>
  <c r="AM125" i="16" s="1"/>
  <c r="AK126" i="16"/>
  <c r="AM126" i="16" s="1"/>
  <c r="AK127" i="16"/>
  <c r="AM127" i="16" s="1"/>
  <c r="AK128" i="16"/>
  <c r="AM128" i="16" s="1"/>
  <c r="AK129" i="16"/>
  <c r="AM129" i="16" s="1"/>
  <c r="AK133" i="16"/>
  <c r="AM133" i="16" s="1"/>
  <c r="AK134" i="16"/>
  <c r="AM134" i="16" s="1"/>
  <c r="AK135" i="16"/>
  <c r="AM135" i="16" s="1"/>
  <c r="AK136" i="16"/>
  <c r="AM136" i="16" s="1"/>
  <c r="AK137" i="16"/>
  <c r="AK141" i="16"/>
  <c r="AM141" i="16" s="1"/>
  <c r="AK142" i="16"/>
  <c r="AM142" i="16" s="1"/>
  <c r="AK143" i="16"/>
  <c r="AM143" i="16" s="1"/>
  <c r="AK144" i="16"/>
  <c r="AK145" i="16"/>
  <c r="AM145" i="16" s="1"/>
  <c r="AK149" i="16"/>
  <c r="AM149" i="16" s="1"/>
  <c r="AK150" i="16"/>
  <c r="AM150" i="16" s="1"/>
  <c r="AK151" i="16"/>
  <c r="AM151" i="16" s="1"/>
  <c r="AK152" i="16"/>
  <c r="AM152" i="16" s="1"/>
  <c r="AK153" i="16"/>
  <c r="AM153" i="16" s="1"/>
  <c r="AK157" i="16"/>
  <c r="AM157" i="16" s="1"/>
  <c r="AK158" i="16"/>
  <c r="AM158" i="16" s="1"/>
  <c r="AK159" i="16"/>
  <c r="AM159" i="16" s="1"/>
  <c r="AK160" i="16"/>
  <c r="AM160" i="16" s="1"/>
  <c r="AK161" i="16"/>
  <c r="AM161" i="16" s="1"/>
  <c r="AK165" i="16"/>
  <c r="AK166" i="16"/>
  <c r="AM166" i="16" s="1"/>
  <c r="AK167" i="16"/>
  <c r="AM167" i="16" s="1"/>
  <c r="AK168" i="16"/>
  <c r="AM168" i="16" s="1"/>
  <c r="AK169" i="16"/>
  <c r="AM169" i="16" s="1"/>
  <c r="AK173" i="16"/>
  <c r="AM173" i="16" s="1"/>
  <c r="AK174" i="16"/>
  <c r="AM174" i="16" s="1"/>
  <c r="AK175" i="16"/>
  <c r="AM175" i="16" s="1"/>
  <c r="AK176" i="16"/>
  <c r="AK177" i="16"/>
  <c r="AM177" i="16" s="1"/>
  <c r="AK181" i="16"/>
  <c r="AM181" i="16" s="1"/>
  <c r="AK182" i="16"/>
  <c r="AM182" i="16" s="1"/>
  <c r="AK183" i="16"/>
  <c r="AM183" i="16" s="1"/>
  <c r="AK184" i="16"/>
  <c r="AM184" i="16" s="1"/>
  <c r="AK185" i="16"/>
  <c r="AM185" i="16" s="1"/>
  <c r="AK189" i="16"/>
  <c r="AM189" i="16" s="1"/>
  <c r="AK190" i="16"/>
  <c r="AM190" i="16" s="1"/>
  <c r="AK191" i="16"/>
  <c r="AM191" i="16" s="1"/>
  <c r="AK192" i="16"/>
  <c r="AM192" i="16" s="1"/>
  <c r="AK193" i="16"/>
  <c r="AM193" i="16" s="1"/>
  <c r="AK197" i="16"/>
  <c r="AM197" i="16" s="1"/>
  <c r="AK198" i="16"/>
  <c r="AK199" i="16"/>
  <c r="AM199" i="16" s="1"/>
  <c r="AK200" i="16"/>
  <c r="AM200" i="16" s="1"/>
  <c r="AK201" i="16"/>
  <c r="AM201" i="16" s="1"/>
  <c r="AK205" i="16"/>
  <c r="AM205" i="16" s="1"/>
  <c r="AK206" i="16"/>
  <c r="AM206" i="16" s="1"/>
  <c r="AK207" i="16"/>
  <c r="AM207" i="16" s="1"/>
  <c r="AK208" i="16"/>
  <c r="AK209" i="16"/>
  <c r="AM209" i="16" s="1"/>
  <c r="AK213" i="16"/>
  <c r="AM213" i="16" s="1"/>
  <c r="AK214" i="16"/>
  <c r="AK215" i="16"/>
  <c r="AM215" i="16" s="1"/>
  <c r="AK216" i="16"/>
  <c r="AM216" i="16" s="1"/>
  <c r="AK217" i="16"/>
  <c r="AM217" i="16" s="1"/>
  <c r="AK221" i="16"/>
  <c r="AM221" i="16" s="1"/>
  <c r="AK222" i="16"/>
  <c r="AM222" i="16" s="1"/>
  <c r="AK223" i="16"/>
  <c r="AM223" i="16" s="1"/>
  <c r="AK224" i="16"/>
  <c r="AK225" i="16"/>
  <c r="AM225" i="16" s="1"/>
  <c r="AK229" i="16"/>
  <c r="AM229" i="16" s="1"/>
  <c r="AK230" i="16"/>
  <c r="AM230" i="16" s="1"/>
  <c r="AK231" i="16"/>
  <c r="AM231" i="16" s="1"/>
  <c r="AK232" i="16"/>
  <c r="AM232" i="16" s="1"/>
  <c r="AK233" i="16"/>
  <c r="AM233" i="16" s="1"/>
  <c r="AK237" i="16"/>
  <c r="AM237" i="16" s="1"/>
  <c r="AK238" i="16"/>
  <c r="AM238" i="16" s="1"/>
  <c r="AK239" i="16"/>
  <c r="AM239" i="16" s="1"/>
  <c r="AK240" i="16"/>
  <c r="AM240" i="16" s="1"/>
  <c r="AK241" i="16"/>
  <c r="AM241" i="16" s="1"/>
  <c r="AK245" i="16"/>
  <c r="AM245" i="16" s="1"/>
  <c r="AK246" i="16"/>
  <c r="AM246" i="16" s="1"/>
  <c r="AK247" i="16"/>
  <c r="AK248" i="16"/>
  <c r="AM248" i="16" s="1"/>
  <c r="U7" i="14"/>
  <c r="Y7" i="14" s="1"/>
  <c r="U8" i="14"/>
  <c r="Y8" i="14" s="1"/>
  <c r="U9" i="14"/>
  <c r="Y9" i="14" s="1"/>
  <c r="U10" i="14"/>
  <c r="Y10" i="14" s="1"/>
  <c r="U11" i="14"/>
  <c r="Y11" i="14" s="1"/>
  <c r="U12" i="14"/>
  <c r="Y12" i="14" s="1"/>
  <c r="U13" i="14"/>
  <c r="Y13" i="14" s="1"/>
  <c r="U14" i="14"/>
  <c r="Y14" i="14" s="1"/>
  <c r="U15" i="14"/>
  <c r="Y15" i="14" s="1"/>
  <c r="U16" i="14"/>
  <c r="Y16" i="14" s="1"/>
  <c r="U17" i="14"/>
  <c r="Y17" i="14" s="1"/>
  <c r="U18" i="14"/>
  <c r="Y18" i="14" s="1"/>
  <c r="U19" i="14"/>
  <c r="Y19" i="14" s="1"/>
  <c r="U20" i="14"/>
  <c r="Y20" i="14" s="1"/>
  <c r="U21" i="14"/>
  <c r="Y21" i="14" s="1"/>
  <c r="U22" i="14"/>
  <c r="Y22" i="14" s="1"/>
  <c r="U23" i="14"/>
  <c r="Y23" i="14" s="1"/>
  <c r="U24" i="14"/>
  <c r="Y24" i="14" s="1"/>
  <c r="U25" i="14"/>
  <c r="Y25" i="14" s="1"/>
  <c r="U26" i="14"/>
  <c r="Y26" i="14" s="1"/>
  <c r="U27" i="14"/>
  <c r="Y27" i="14" s="1"/>
  <c r="U28" i="14"/>
  <c r="Y28" i="14" s="1"/>
  <c r="U29" i="14"/>
  <c r="Y29" i="14" s="1"/>
  <c r="U30" i="14"/>
  <c r="Y30" i="14" s="1"/>
  <c r="U31" i="14"/>
  <c r="Y31" i="14" s="1"/>
  <c r="U32" i="14"/>
  <c r="Y32" i="14" s="1"/>
  <c r="U33" i="14"/>
  <c r="Y33" i="14" s="1"/>
  <c r="U34" i="14"/>
  <c r="Y34" i="14" s="1"/>
  <c r="U35" i="14"/>
  <c r="Y35" i="14" s="1"/>
  <c r="U36" i="14"/>
  <c r="Y36" i="14" s="1"/>
  <c r="U37" i="14"/>
  <c r="Y37" i="14" s="1"/>
  <c r="U38" i="14"/>
  <c r="Y38" i="14" s="1"/>
  <c r="U39" i="14"/>
  <c r="Y39" i="14" s="1"/>
  <c r="U40" i="14"/>
  <c r="Y40" i="14" s="1"/>
  <c r="U41" i="14"/>
  <c r="Y41" i="14" s="1"/>
  <c r="U42" i="14"/>
  <c r="Y42" i="14" s="1"/>
  <c r="U43" i="14"/>
  <c r="Y43" i="14" s="1"/>
  <c r="U44" i="14"/>
  <c r="Y44" i="14" s="1"/>
  <c r="U45" i="14"/>
  <c r="Y45" i="14" s="1"/>
  <c r="U46" i="14"/>
  <c r="Y46" i="14" s="1"/>
  <c r="S7" i="12"/>
  <c r="AC7" i="12" s="1"/>
  <c r="S8" i="12"/>
  <c r="S9" i="12"/>
  <c r="S10" i="12"/>
  <c r="AC10" i="12" s="1"/>
  <c r="S11" i="12"/>
  <c r="S12" i="12"/>
  <c r="AC12" i="12" s="1"/>
  <c r="S13" i="12"/>
  <c r="S14" i="12"/>
  <c r="AC14" i="12" s="1"/>
  <c r="S15" i="12"/>
  <c r="AC15" i="12" s="1"/>
  <c r="S16" i="12"/>
  <c r="AC16" i="12" s="1"/>
  <c r="S17" i="12"/>
  <c r="AC17" i="12" s="1"/>
  <c r="S18" i="12"/>
  <c r="S19" i="12"/>
  <c r="AC19" i="12" s="1"/>
  <c r="S20" i="12"/>
  <c r="S21" i="12"/>
  <c r="S22" i="12"/>
  <c r="AC22" i="12" s="1"/>
  <c r="S23" i="12"/>
  <c r="AC23" i="12" s="1"/>
  <c r="S24" i="12"/>
  <c r="S25" i="12"/>
  <c r="AC25" i="12" s="1"/>
  <c r="S26" i="12"/>
  <c r="AC26" i="12" s="1"/>
  <c r="S27" i="12"/>
  <c r="S28" i="12"/>
  <c r="AC28" i="12" s="1"/>
  <c r="S29" i="12"/>
  <c r="AC29" i="12" s="1"/>
  <c r="S30" i="12"/>
  <c r="AC30" i="12" s="1"/>
  <c r="S31" i="12"/>
  <c r="AC31" i="12" s="1"/>
  <c r="S32" i="12"/>
  <c r="S33" i="12"/>
  <c r="S34" i="12"/>
  <c r="S35" i="12"/>
  <c r="AC35" i="12" s="1"/>
  <c r="S36" i="12"/>
  <c r="AC36" i="12" s="1"/>
  <c r="S37" i="12"/>
  <c r="S38" i="12"/>
  <c r="AC38" i="12" s="1"/>
  <c r="S39" i="12"/>
  <c r="AC39" i="12" s="1"/>
  <c r="S40" i="12"/>
  <c r="AC40" i="12" s="1"/>
  <c r="S41" i="12"/>
  <c r="AC41" i="12" s="1"/>
  <c r="S42" i="12"/>
  <c r="S43" i="12"/>
  <c r="AC43" i="12" s="1"/>
  <c r="S44" i="12"/>
  <c r="S45" i="12"/>
  <c r="AC45" i="12" s="1"/>
  <c r="S46" i="12"/>
  <c r="S47" i="12"/>
  <c r="S48" i="12"/>
  <c r="AC48" i="12" s="1"/>
  <c r="S49" i="12"/>
  <c r="S50" i="12"/>
  <c r="AC50" i="12" s="1"/>
  <c r="S51" i="12"/>
  <c r="S52" i="12"/>
  <c r="S53" i="12"/>
  <c r="AC53" i="12" s="1"/>
  <c r="S54" i="12"/>
  <c r="AC54" i="12" s="1"/>
  <c r="S55" i="12"/>
  <c r="AC55" i="12" s="1"/>
  <c r="S56" i="12"/>
  <c r="AC56" i="12" s="1"/>
  <c r="S57" i="12"/>
  <c r="AC57" i="12" s="1"/>
  <c r="S58" i="12"/>
  <c r="AC58" i="12" s="1"/>
  <c r="S59" i="12"/>
  <c r="AC59" i="12" s="1"/>
  <c r="S60" i="12"/>
  <c r="AC60" i="12" s="1"/>
  <c r="S61" i="12"/>
  <c r="AC61" i="12" s="1"/>
  <c r="S62" i="12"/>
  <c r="AC62" i="12" s="1"/>
  <c r="S63" i="12"/>
  <c r="AC63" i="12" s="1"/>
  <c r="S64" i="12"/>
  <c r="AC64" i="12" s="1"/>
  <c r="S65" i="12"/>
  <c r="AC65" i="12" s="1"/>
  <c r="S66" i="12"/>
  <c r="AC66" i="12" s="1"/>
  <c r="S67" i="12"/>
  <c r="S68" i="12"/>
  <c r="S69" i="12"/>
  <c r="AC69" i="12" s="1"/>
  <c r="S70" i="12"/>
  <c r="S71" i="12"/>
  <c r="AC71" i="12" s="1"/>
  <c r="S72" i="12"/>
  <c r="AC72" i="12" s="1"/>
  <c r="S73" i="12"/>
  <c r="S74" i="12"/>
  <c r="AC74" i="12" s="1"/>
  <c r="S75" i="12"/>
  <c r="S76" i="12"/>
  <c r="AC76" i="12" s="1"/>
  <c r="S77" i="12"/>
  <c r="AC77" i="12" s="1"/>
  <c r="S78" i="12"/>
  <c r="AC78" i="12" s="1"/>
  <c r="S79" i="12"/>
  <c r="S80" i="12"/>
  <c r="AC80" i="12" s="1"/>
  <c r="S81" i="12"/>
  <c r="S82" i="12"/>
  <c r="AC82" i="12" s="1"/>
  <c r="S83" i="12"/>
  <c r="S84" i="12"/>
  <c r="AC84" i="12" s="1"/>
  <c r="S85" i="12"/>
  <c r="S86" i="12"/>
  <c r="AC86" i="12" s="1"/>
  <c r="S87" i="12"/>
  <c r="S88" i="12"/>
  <c r="AC88" i="12" s="1"/>
  <c r="S89" i="12"/>
  <c r="AC89" i="12" s="1"/>
  <c r="S90" i="12"/>
  <c r="S91" i="12"/>
  <c r="AC91" i="12" s="1"/>
  <c r="S92" i="12"/>
  <c r="AC92" i="12" s="1"/>
  <c r="S93" i="12"/>
  <c r="AC93" i="12" s="1"/>
  <c r="S94" i="12"/>
  <c r="S95" i="12"/>
  <c r="AC95" i="12" s="1"/>
  <c r="S96" i="12"/>
  <c r="S97" i="12"/>
  <c r="AC97" i="12" s="1"/>
  <c r="S98" i="12"/>
  <c r="AC98" i="12" s="1"/>
  <c r="S99" i="12"/>
  <c r="AC99" i="12" s="1"/>
  <c r="S100" i="12"/>
  <c r="S101" i="12"/>
  <c r="AC101" i="12" s="1"/>
  <c r="S102" i="12"/>
  <c r="S103" i="12"/>
  <c r="AC103" i="12" s="1"/>
  <c r="S104" i="12"/>
  <c r="AC104" i="12" s="1"/>
  <c r="S105" i="12"/>
  <c r="AC105" i="12" s="1"/>
  <c r="S106" i="12"/>
  <c r="S107" i="12"/>
  <c r="AC107" i="12" s="1"/>
  <c r="S108" i="12"/>
  <c r="AC108" i="12" s="1"/>
  <c r="S109" i="12"/>
  <c r="AC109" i="12" s="1"/>
  <c r="S110" i="12"/>
  <c r="S111" i="12"/>
  <c r="AC111" i="12" s="1"/>
  <c r="S112" i="12"/>
  <c r="AC112" i="12" s="1"/>
  <c r="S113" i="12"/>
  <c r="AC113" i="12" s="1"/>
  <c r="S114" i="12"/>
  <c r="AC114" i="12" s="1"/>
  <c r="S115" i="12"/>
  <c r="AC115" i="12" s="1"/>
  <c r="S116" i="12"/>
  <c r="S117" i="12"/>
  <c r="AC117" i="12" s="1"/>
  <c r="S118" i="12"/>
  <c r="S119" i="12"/>
  <c r="S120" i="12"/>
  <c r="S121" i="12"/>
  <c r="S122" i="12"/>
  <c r="AC122" i="12" s="1"/>
  <c r="S123" i="12"/>
  <c r="S124" i="12"/>
  <c r="AC124" i="12" s="1"/>
  <c r="S125" i="12"/>
  <c r="S126" i="12"/>
  <c r="AC126" i="12" s="1"/>
  <c r="S127" i="12"/>
  <c r="S128" i="12"/>
  <c r="AC128" i="12" s="1"/>
  <c r="S129" i="12"/>
  <c r="S130" i="12"/>
  <c r="AC130" i="12" s="1"/>
  <c r="S131" i="12"/>
  <c r="AC131" i="12" s="1"/>
  <c r="S132" i="12"/>
  <c r="AC132" i="12" s="1"/>
  <c r="S133" i="12"/>
  <c r="S134" i="12"/>
  <c r="AC134" i="12" s="1"/>
  <c r="S135" i="12"/>
  <c r="AC135" i="12" s="1"/>
  <c r="S136" i="12"/>
  <c r="S137" i="12"/>
  <c r="S138" i="12"/>
  <c r="AC138" i="12" s="1"/>
  <c r="S139" i="12"/>
  <c r="S140" i="12"/>
  <c r="S141" i="12"/>
  <c r="AC141" i="12" s="1"/>
  <c r="S142" i="12"/>
  <c r="S143" i="12"/>
  <c r="AC143" i="12" s="1"/>
  <c r="S144" i="12"/>
  <c r="AC144" i="12" s="1"/>
  <c r="S145" i="12"/>
  <c r="AC145" i="12" s="1"/>
  <c r="S146" i="12"/>
  <c r="AC146" i="12" s="1"/>
  <c r="S147" i="12"/>
  <c r="AC147" i="12" s="1"/>
  <c r="S148" i="12"/>
  <c r="S149" i="12"/>
  <c r="S150" i="12"/>
  <c r="AC150" i="12" s="1"/>
  <c r="S151" i="12"/>
  <c r="AC151" i="12" s="1"/>
  <c r="S152" i="12"/>
  <c r="S153" i="12"/>
  <c r="S154" i="12"/>
  <c r="S155" i="12"/>
  <c r="AC155" i="12" s="1"/>
  <c r="S156" i="12"/>
  <c r="AC156" i="12" s="1"/>
  <c r="S157" i="12"/>
  <c r="AC157" i="12" s="1"/>
  <c r="S158" i="12"/>
  <c r="AC158" i="12" s="1"/>
  <c r="S159" i="12"/>
  <c r="S160" i="12"/>
  <c r="S161" i="12"/>
  <c r="S162" i="12"/>
  <c r="S163" i="12"/>
  <c r="AC163" i="12" s="1"/>
  <c r="S164" i="12"/>
  <c r="AC164" i="12" s="1"/>
  <c r="S165" i="12"/>
  <c r="AC165" i="12" s="1"/>
  <c r="S166" i="12"/>
  <c r="AC166" i="12" s="1"/>
  <c r="S167" i="12"/>
  <c r="AC167" i="12" s="1"/>
  <c r="S168" i="12"/>
  <c r="AC168" i="12" s="1"/>
  <c r="S169" i="12"/>
  <c r="S170" i="12"/>
  <c r="S171" i="12"/>
  <c r="S172" i="12"/>
  <c r="AC172" i="12" s="1"/>
  <c r="S173" i="12"/>
  <c r="AC173" i="12" s="1"/>
  <c r="S174" i="12"/>
  <c r="AC174" i="12" s="1"/>
  <c r="S175" i="12"/>
  <c r="AC175" i="12" s="1"/>
  <c r="S176" i="12"/>
  <c r="S177" i="12"/>
  <c r="AC177" i="12" s="1"/>
  <c r="S178" i="12"/>
  <c r="AC178" i="12" s="1"/>
  <c r="S179" i="12"/>
  <c r="AC179" i="12" s="1"/>
  <c r="S180" i="12"/>
  <c r="AC180" i="12" s="1"/>
  <c r="S181" i="12"/>
  <c r="AC181" i="12" s="1"/>
  <c r="S182" i="12"/>
  <c r="AC182" i="12" s="1"/>
  <c r="S183" i="12"/>
  <c r="S184" i="12"/>
  <c r="AC184" i="12" s="1"/>
  <c r="S185" i="12"/>
  <c r="S186" i="12"/>
  <c r="S187" i="12"/>
  <c r="AC187" i="12" s="1"/>
  <c r="S188" i="12"/>
  <c r="S189" i="12"/>
  <c r="AC189" i="12" s="1"/>
  <c r="S190" i="12"/>
  <c r="S191" i="12"/>
  <c r="AC191" i="12" s="1"/>
  <c r="S192" i="12"/>
  <c r="AC192" i="12" s="1"/>
  <c r="S193" i="12"/>
  <c r="S194" i="12"/>
  <c r="AC194" i="12" s="1"/>
  <c r="S195" i="12"/>
  <c r="S196" i="12"/>
  <c r="S197" i="12"/>
  <c r="S198" i="12"/>
  <c r="S199" i="12"/>
  <c r="S200" i="12"/>
  <c r="AC200" i="12" s="1"/>
  <c r="S201" i="12"/>
  <c r="S202" i="12"/>
  <c r="S203" i="12"/>
  <c r="S204" i="12"/>
  <c r="AC204" i="12" s="1"/>
  <c r="S205" i="12"/>
  <c r="AC205" i="12" s="1"/>
  <c r="S206" i="12"/>
  <c r="S207" i="12"/>
  <c r="S208" i="12"/>
  <c r="S209" i="12"/>
  <c r="AC209" i="12" s="1"/>
  <c r="S210" i="12"/>
  <c r="S211" i="12"/>
  <c r="S212" i="12"/>
  <c r="AC212" i="12" s="1"/>
  <c r="S213" i="12"/>
  <c r="S214" i="12"/>
  <c r="S215" i="12"/>
  <c r="AC215" i="12" s="1"/>
  <c r="S216" i="12"/>
  <c r="S217" i="12"/>
  <c r="AC217" i="12" s="1"/>
  <c r="S218" i="12"/>
  <c r="AC218" i="12" s="1"/>
  <c r="S219" i="12"/>
  <c r="AC219" i="12" s="1"/>
  <c r="S220" i="12"/>
  <c r="AC220" i="12" s="1"/>
  <c r="S221" i="12"/>
  <c r="S222" i="12"/>
  <c r="AC222" i="12" s="1"/>
  <c r="S223" i="12"/>
  <c r="S224" i="12"/>
  <c r="AC224" i="12" s="1"/>
  <c r="S225" i="12"/>
  <c r="S226" i="12"/>
  <c r="S227" i="12"/>
  <c r="S228" i="12"/>
  <c r="AC228" i="12" s="1"/>
  <c r="S229" i="12"/>
  <c r="AC229" i="12" s="1"/>
  <c r="S230" i="12"/>
  <c r="AC230" i="12" s="1"/>
  <c r="S231" i="12"/>
  <c r="S232" i="12"/>
  <c r="AC232" i="12" s="1"/>
  <c r="S233" i="12"/>
  <c r="S234" i="12"/>
  <c r="AC234" i="12" s="1"/>
  <c r="S235" i="12"/>
  <c r="S236" i="12"/>
  <c r="AC236" i="12" s="1"/>
  <c r="S237" i="12"/>
  <c r="AC237" i="12" s="1"/>
  <c r="S238" i="12"/>
  <c r="S239" i="12"/>
  <c r="S240" i="12"/>
  <c r="AC240" i="12" s="1"/>
  <c r="S241" i="12"/>
  <c r="AC241" i="12" s="1"/>
  <c r="S242" i="12"/>
  <c r="AC242" i="12" s="1"/>
  <c r="S243" i="12"/>
  <c r="AC243" i="12" s="1"/>
  <c r="S244" i="12"/>
  <c r="S245" i="12"/>
  <c r="AC245" i="12" s="1"/>
  <c r="S246" i="12"/>
  <c r="S247" i="12"/>
  <c r="S248" i="12"/>
  <c r="AC248" i="12" s="1"/>
  <c r="S249" i="12"/>
  <c r="AC249" i="12" s="1"/>
  <c r="S250" i="12"/>
  <c r="S251" i="12"/>
  <c r="S252" i="12"/>
  <c r="S253" i="12"/>
  <c r="AC253" i="12" s="1"/>
  <c r="S254" i="12"/>
  <c r="S255" i="12"/>
  <c r="AC255" i="12" s="1"/>
  <c r="S256" i="12"/>
  <c r="S257" i="12"/>
  <c r="S258" i="12"/>
  <c r="S259" i="12"/>
  <c r="S260" i="12"/>
  <c r="S261" i="12"/>
  <c r="AC261" i="12" s="1"/>
  <c r="S262" i="12"/>
  <c r="S263" i="12"/>
  <c r="S264" i="12"/>
  <c r="AC264" i="12" s="1"/>
  <c r="S265" i="12"/>
  <c r="S266" i="12"/>
  <c r="AC266" i="12" s="1"/>
  <c r="S267" i="12"/>
  <c r="AC267" i="12" s="1"/>
  <c r="S268" i="12"/>
  <c r="AC268" i="12" s="1"/>
  <c r="S269" i="12"/>
  <c r="S270" i="12"/>
  <c r="AC270" i="12" s="1"/>
  <c r="S271" i="12"/>
  <c r="S272" i="12"/>
  <c r="AC272" i="12" s="1"/>
  <c r="S273" i="12"/>
  <c r="AC273" i="12" s="1"/>
  <c r="S274" i="12"/>
  <c r="AC274" i="12" s="1"/>
  <c r="S275" i="12"/>
  <c r="AC275" i="12" s="1"/>
  <c r="S276" i="12"/>
  <c r="S277" i="12"/>
  <c r="AC277" i="12" s="1"/>
  <c r="S278" i="12"/>
  <c r="S279" i="12"/>
  <c r="AC279" i="12" s="1"/>
  <c r="S280" i="12"/>
  <c r="AC280" i="12" s="1"/>
  <c r="S281" i="12"/>
  <c r="AC281" i="12" s="1"/>
  <c r="S282" i="12"/>
  <c r="AC282" i="12" s="1"/>
  <c r="S283" i="12"/>
  <c r="AC283" i="12" s="1"/>
  <c r="S284" i="12"/>
  <c r="AC284" i="12" s="1"/>
  <c r="S285" i="12"/>
  <c r="AC285" i="12" s="1"/>
  <c r="S286" i="12"/>
  <c r="S287" i="12"/>
  <c r="AC287" i="12" s="1"/>
  <c r="S288" i="12"/>
  <c r="AC288" i="12" s="1"/>
  <c r="S289" i="12"/>
  <c r="S290" i="12"/>
  <c r="S291" i="12"/>
  <c r="AC291" i="12" s="1"/>
  <c r="S292" i="12"/>
  <c r="AC292" i="12" s="1"/>
  <c r="S293" i="12"/>
  <c r="AC293" i="12" s="1"/>
  <c r="S294" i="12"/>
  <c r="AC294" i="12" s="1"/>
  <c r="S295" i="12"/>
  <c r="S296" i="12"/>
  <c r="AC296" i="12" s="1"/>
  <c r="S297" i="12"/>
  <c r="AC297" i="12" s="1"/>
  <c r="S298" i="12"/>
  <c r="S299" i="12"/>
  <c r="AC299" i="12" s="1"/>
  <c r="S300" i="12"/>
  <c r="AC300" i="12" s="1"/>
  <c r="S301" i="12"/>
  <c r="AC301" i="12" s="1"/>
  <c r="S302" i="12"/>
  <c r="AC302" i="12" s="1"/>
  <c r="S303" i="12"/>
  <c r="AC303" i="12" s="1"/>
  <c r="S304" i="12"/>
  <c r="S305" i="12"/>
  <c r="S306" i="12"/>
  <c r="AC306" i="12" s="1"/>
  <c r="S307" i="12"/>
  <c r="AC307" i="12" s="1"/>
  <c r="S308" i="12"/>
  <c r="S309" i="12"/>
  <c r="AC309" i="12" s="1"/>
  <c r="S310" i="12"/>
  <c r="S311" i="12"/>
  <c r="AC311" i="12" s="1"/>
  <c r="S312" i="12"/>
  <c r="S313" i="12"/>
  <c r="AC313" i="12" s="1"/>
  <c r="S314" i="12"/>
  <c r="AC314" i="12" s="1"/>
  <c r="S315" i="12"/>
  <c r="AC315" i="12" s="1"/>
  <c r="S316" i="12"/>
  <c r="AC316" i="12" s="1"/>
  <c r="S317" i="12"/>
  <c r="S318" i="12"/>
  <c r="S319" i="12"/>
  <c r="S320" i="12"/>
  <c r="AC320" i="12" s="1"/>
  <c r="S321" i="12"/>
  <c r="AC321" i="12" s="1"/>
  <c r="S322" i="12"/>
  <c r="AC322" i="12" s="1"/>
  <c r="S323" i="12"/>
  <c r="AC323" i="12" s="1"/>
  <c r="S324" i="12"/>
  <c r="AC324" i="12" s="1"/>
  <c r="S325" i="12"/>
  <c r="S326" i="12"/>
  <c r="S327" i="12"/>
  <c r="S328" i="12"/>
  <c r="S329" i="12"/>
  <c r="S330" i="12"/>
  <c r="S331" i="12"/>
  <c r="S332" i="12"/>
  <c r="AC332" i="12" s="1"/>
  <c r="S333" i="12"/>
  <c r="S334" i="12"/>
  <c r="AC334" i="12" s="1"/>
  <c r="S335" i="12"/>
  <c r="S336" i="12"/>
  <c r="AC336" i="12" s="1"/>
  <c r="S337" i="12"/>
  <c r="AC337" i="12" s="1"/>
  <c r="S338" i="12"/>
  <c r="AC338" i="12" s="1"/>
  <c r="S339" i="12"/>
  <c r="S340" i="12"/>
  <c r="S341" i="12"/>
  <c r="S342" i="12"/>
  <c r="AC342" i="12" s="1"/>
  <c r="S343" i="12"/>
  <c r="AC343" i="12" s="1"/>
  <c r="S344" i="12"/>
  <c r="S345" i="12"/>
  <c r="S346" i="12"/>
  <c r="AC346" i="12" s="1"/>
  <c r="S347" i="12"/>
  <c r="S348" i="12"/>
  <c r="S349" i="12"/>
  <c r="S350" i="12"/>
  <c r="AC350" i="12" s="1"/>
  <c r="S351" i="12"/>
  <c r="S352" i="12"/>
  <c r="S353" i="12"/>
  <c r="S354" i="12"/>
  <c r="AC354" i="12" s="1"/>
  <c r="S355" i="12"/>
  <c r="S356" i="12"/>
  <c r="S357" i="12"/>
  <c r="AC357" i="12" s="1"/>
  <c r="S358" i="12"/>
  <c r="AC358" i="12" s="1"/>
  <c r="S359" i="12"/>
  <c r="AC359" i="12" s="1"/>
  <c r="S360" i="12"/>
  <c r="AC360" i="12" s="1"/>
  <c r="S361" i="12"/>
  <c r="AC361" i="12" s="1"/>
  <c r="S362" i="12"/>
  <c r="AC362" i="12" s="1"/>
  <c r="S363" i="12"/>
  <c r="AC363" i="12" s="1"/>
  <c r="S364" i="12"/>
  <c r="AC364" i="12" s="1"/>
  <c r="S365" i="12"/>
  <c r="AC365" i="12" s="1"/>
  <c r="S366" i="12"/>
  <c r="S367" i="12"/>
  <c r="AC367" i="12" s="1"/>
  <c r="S368" i="12"/>
  <c r="S369" i="12"/>
  <c r="AC369" i="12" s="1"/>
  <c r="S370" i="12"/>
  <c r="AC370" i="12" s="1"/>
  <c r="S371" i="12"/>
  <c r="AC371" i="12" s="1"/>
  <c r="S372" i="12"/>
  <c r="S373" i="12"/>
  <c r="AC373" i="12" s="1"/>
  <c r="S374" i="12"/>
  <c r="AC374" i="12" s="1"/>
  <c r="S375" i="12"/>
  <c r="S376" i="12"/>
  <c r="AC376" i="12" s="1"/>
  <c r="S377" i="12"/>
  <c r="AC377" i="12" s="1"/>
  <c r="S378" i="12"/>
  <c r="AC378" i="12" s="1"/>
  <c r="S379" i="12"/>
  <c r="S380" i="12"/>
  <c r="AC380" i="12" s="1"/>
  <c r="S381" i="12"/>
  <c r="S382" i="12"/>
  <c r="S383" i="12"/>
  <c r="S384" i="12"/>
  <c r="AC384" i="12" s="1"/>
  <c r="S385" i="12"/>
  <c r="AC385" i="12" s="1"/>
  <c r="S386" i="12"/>
  <c r="AC386" i="12" s="1"/>
  <c r="S387" i="12"/>
  <c r="AC387" i="12" s="1"/>
  <c r="S388" i="12"/>
  <c r="S389" i="12"/>
  <c r="AC389" i="12" s="1"/>
  <c r="S390" i="12"/>
  <c r="S391" i="12"/>
  <c r="S392" i="12"/>
  <c r="S393" i="12"/>
  <c r="S394" i="12"/>
  <c r="S395" i="12"/>
  <c r="AC395" i="12" s="1"/>
  <c r="S396" i="12"/>
  <c r="AC396" i="12" s="1"/>
  <c r="S397" i="12"/>
  <c r="S398" i="12"/>
  <c r="AC398" i="12" s="1"/>
  <c r="S399" i="12"/>
  <c r="AC399" i="12" s="1"/>
  <c r="S400" i="12"/>
  <c r="S401" i="12"/>
  <c r="S402" i="12"/>
  <c r="S403" i="12"/>
  <c r="S404" i="12"/>
  <c r="S405" i="12"/>
  <c r="AC405" i="12" s="1"/>
  <c r="S406" i="12"/>
  <c r="AC406" i="12" s="1"/>
  <c r="S407" i="12"/>
  <c r="AC407" i="12" s="1"/>
  <c r="S408" i="12"/>
  <c r="AC408" i="12" s="1"/>
  <c r="S409" i="12"/>
  <c r="AC409" i="12" s="1"/>
  <c r="S410" i="12"/>
  <c r="AC410" i="12" s="1"/>
  <c r="S411" i="12"/>
  <c r="S412" i="12"/>
  <c r="AC412" i="12" s="1"/>
  <c r="S413" i="12"/>
  <c r="AC413" i="12" s="1"/>
  <c r="S414" i="12"/>
  <c r="S415" i="12"/>
  <c r="S416" i="12"/>
  <c r="AC416" i="12" s="1"/>
  <c r="S417" i="12"/>
  <c r="S418" i="12"/>
  <c r="AC418" i="12" s="1"/>
  <c r="S419" i="12"/>
  <c r="S420" i="12"/>
  <c r="S421" i="12"/>
  <c r="AC421" i="12" s="1"/>
  <c r="S422" i="12"/>
  <c r="AC422" i="12" s="1"/>
  <c r="S423" i="12"/>
  <c r="AC423" i="12" s="1"/>
  <c r="S424" i="12"/>
  <c r="S425" i="12"/>
  <c r="AC425" i="12" s="1"/>
  <c r="S426" i="12"/>
  <c r="AC426" i="12" s="1"/>
  <c r="S427" i="12"/>
  <c r="AC427" i="12" s="1"/>
  <c r="S428" i="12"/>
  <c r="S429" i="12"/>
  <c r="AC429" i="12" s="1"/>
  <c r="S430" i="12"/>
  <c r="AC430" i="12" s="1"/>
  <c r="S431" i="12"/>
  <c r="S432" i="12"/>
  <c r="AC432" i="12" s="1"/>
  <c r="S433" i="12"/>
  <c r="S434" i="12"/>
  <c r="AC434" i="12" s="1"/>
  <c r="S435" i="12"/>
  <c r="AC435" i="12" s="1"/>
  <c r="S436" i="12"/>
  <c r="AC436" i="12" s="1"/>
  <c r="S437" i="12"/>
  <c r="AC437" i="12" s="1"/>
  <c r="S438" i="12"/>
  <c r="S439" i="12"/>
  <c r="AC439" i="12" s="1"/>
  <c r="S440" i="12"/>
  <c r="AC440" i="12" s="1"/>
  <c r="S441" i="12"/>
  <c r="S442" i="12"/>
  <c r="AC442" i="12" s="1"/>
  <c r="S443" i="12"/>
  <c r="S444" i="12"/>
  <c r="AC444" i="12" s="1"/>
  <c r="S445" i="12"/>
  <c r="AC445" i="12" s="1"/>
  <c r="S446" i="12"/>
  <c r="AC446" i="12" s="1"/>
  <c r="S447" i="12"/>
  <c r="S448" i="12"/>
  <c r="AC448" i="12" s="1"/>
  <c r="S449" i="12"/>
  <c r="S450" i="12"/>
  <c r="AC450" i="12" s="1"/>
  <c r="S451" i="12"/>
  <c r="AC451" i="12" s="1"/>
  <c r="S452" i="12"/>
  <c r="S453" i="12"/>
  <c r="AC453" i="12" s="1"/>
  <c r="S454" i="12"/>
  <c r="AC454" i="12" s="1"/>
  <c r="S455" i="12"/>
  <c r="AC455" i="12" s="1"/>
  <c r="S456" i="12"/>
  <c r="AC456" i="12" s="1"/>
  <c r="S457" i="12"/>
  <c r="AC457" i="12" s="1"/>
  <c r="S458" i="12"/>
  <c r="S459" i="12"/>
  <c r="S460" i="12"/>
  <c r="S461" i="12"/>
  <c r="S462" i="12"/>
  <c r="AC462" i="12" s="1"/>
  <c r="S463" i="12"/>
  <c r="AC463" i="12" s="1"/>
  <c r="S464" i="12"/>
  <c r="S465" i="12"/>
  <c r="S466" i="12"/>
  <c r="S467" i="12"/>
  <c r="S468" i="12"/>
  <c r="AC468" i="12" s="1"/>
  <c r="S469" i="12"/>
  <c r="S470" i="12"/>
  <c r="AC470" i="12" s="1"/>
  <c r="S471" i="12"/>
  <c r="S472" i="12"/>
  <c r="S473" i="12"/>
  <c r="S474" i="12"/>
  <c r="S475" i="12"/>
  <c r="S476" i="12"/>
  <c r="S477" i="12"/>
  <c r="AC477" i="12" s="1"/>
  <c r="S478" i="12"/>
  <c r="S479" i="12"/>
  <c r="AC479" i="12" s="1"/>
  <c r="S480" i="12"/>
  <c r="S481" i="12"/>
  <c r="S482" i="12"/>
  <c r="AC482" i="12" s="1"/>
  <c r="S483" i="12"/>
  <c r="AC483" i="12" s="1"/>
  <c r="S484" i="12"/>
  <c r="S485" i="12"/>
  <c r="AC485" i="12" s="1"/>
  <c r="S486" i="12"/>
  <c r="S487" i="12"/>
  <c r="AC487" i="12" s="1"/>
  <c r="S488" i="12"/>
  <c r="AC488" i="12" s="1"/>
  <c r="S489" i="12"/>
  <c r="AC489" i="12" s="1"/>
  <c r="S490" i="12"/>
  <c r="AC490" i="12" s="1"/>
  <c r="S491" i="12"/>
  <c r="AC491" i="12" s="1"/>
  <c r="S492" i="12"/>
  <c r="AC492" i="12" s="1"/>
  <c r="S493" i="12"/>
  <c r="AC493" i="12" s="1"/>
  <c r="S494" i="12"/>
  <c r="AC494" i="12" s="1"/>
  <c r="S495" i="12"/>
  <c r="S496" i="12"/>
  <c r="AC496" i="12" s="1"/>
  <c r="S497" i="12"/>
  <c r="S498" i="12"/>
  <c r="AC498" i="12" s="1"/>
  <c r="S499" i="12"/>
  <c r="S500" i="12"/>
  <c r="S501" i="12"/>
  <c r="S502" i="12"/>
  <c r="AC502" i="12" s="1"/>
  <c r="S503" i="12"/>
  <c r="S504" i="12"/>
  <c r="AC504" i="12" s="1"/>
  <c r="S505" i="12"/>
  <c r="S506" i="12"/>
  <c r="S507" i="12"/>
  <c r="AC507" i="12" s="1"/>
  <c r="S508" i="12"/>
  <c r="AC508" i="12" s="1"/>
  <c r="S509" i="12"/>
  <c r="AC509" i="12" s="1"/>
  <c r="S510" i="12"/>
  <c r="S511" i="12"/>
  <c r="AC511" i="12" s="1"/>
  <c r="T7" i="14"/>
  <c r="AD7" i="14" s="1"/>
  <c r="T8" i="14"/>
  <c r="AD8" i="14" s="1"/>
  <c r="T9" i="14"/>
  <c r="AD9" i="14" s="1"/>
  <c r="T10" i="14"/>
  <c r="AD10" i="14" s="1"/>
  <c r="T11" i="14"/>
  <c r="AD11" i="14" s="1"/>
  <c r="T12" i="14"/>
  <c r="AD12" i="14" s="1"/>
  <c r="T13" i="14"/>
  <c r="AD13" i="14" s="1"/>
  <c r="T14" i="14"/>
  <c r="AD14" i="14" s="1"/>
  <c r="T15" i="14"/>
  <c r="AD15" i="14" s="1"/>
  <c r="T16" i="14"/>
  <c r="AD16" i="14" s="1"/>
  <c r="T17" i="14"/>
  <c r="AD17" i="14" s="1"/>
  <c r="T18" i="14"/>
  <c r="AD18" i="14" s="1"/>
  <c r="T19" i="14"/>
  <c r="AD19" i="14" s="1"/>
  <c r="T20" i="14"/>
  <c r="AD20" i="14" s="1"/>
  <c r="T21" i="14"/>
  <c r="AD21" i="14" s="1"/>
  <c r="T22" i="14"/>
  <c r="AD22" i="14" s="1"/>
  <c r="T23" i="14"/>
  <c r="AD23" i="14" s="1"/>
  <c r="T24" i="14"/>
  <c r="AD24" i="14" s="1"/>
  <c r="T25" i="14"/>
  <c r="AD25" i="14" s="1"/>
  <c r="T26" i="14"/>
  <c r="AD26" i="14" s="1"/>
  <c r="T27" i="14"/>
  <c r="AD27" i="14" s="1"/>
  <c r="T28" i="14"/>
  <c r="AD28" i="14" s="1"/>
  <c r="T29" i="14"/>
  <c r="AD29" i="14" s="1"/>
  <c r="T30" i="14"/>
  <c r="AD30" i="14" s="1"/>
  <c r="T31" i="14"/>
  <c r="AD31" i="14" s="1"/>
  <c r="T32" i="14"/>
  <c r="AD32" i="14" s="1"/>
  <c r="T33" i="14"/>
  <c r="AD33" i="14" s="1"/>
  <c r="T34" i="14"/>
  <c r="AD34" i="14" s="1"/>
  <c r="T35" i="14"/>
  <c r="AD35" i="14" s="1"/>
  <c r="T36" i="14"/>
  <c r="AD36" i="14" s="1"/>
  <c r="T37" i="14"/>
  <c r="AD37" i="14" s="1"/>
  <c r="T38" i="14"/>
  <c r="AD38" i="14" s="1"/>
  <c r="T39" i="14"/>
  <c r="AD39" i="14" s="1"/>
  <c r="T40" i="14"/>
  <c r="AD40" i="14" s="1"/>
  <c r="T41" i="14"/>
  <c r="AD41" i="14" s="1"/>
  <c r="T42" i="14"/>
  <c r="AD42" i="14" s="1"/>
  <c r="T43" i="14"/>
  <c r="AD43" i="14" s="1"/>
  <c r="T44" i="14"/>
  <c r="AD44" i="14" s="1"/>
  <c r="T45" i="14"/>
  <c r="AD45" i="14" s="1"/>
  <c r="T46" i="14"/>
  <c r="AD46" i="14" s="1"/>
  <c r="AL7" i="16"/>
  <c r="AN7" i="16" s="1"/>
  <c r="AL8" i="16"/>
  <c r="AN8" i="16" s="1"/>
  <c r="AL9" i="16"/>
  <c r="AN9" i="16" s="1"/>
  <c r="AL10" i="16"/>
  <c r="AN10" i="16" s="1"/>
  <c r="AL11" i="16"/>
  <c r="AN11" i="16" s="1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L19" i="16"/>
  <c r="AN19" i="16" s="1"/>
  <c r="AL20" i="16"/>
  <c r="AN20" i="16" s="1"/>
  <c r="AL21" i="16"/>
  <c r="AN21" i="16" s="1"/>
  <c r="AL22" i="16"/>
  <c r="AN22" i="16" s="1"/>
  <c r="AL23" i="16"/>
  <c r="AN23" i="16" s="1"/>
  <c r="AL24" i="16"/>
  <c r="AN24" i="16" s="1"/>
  <c r="AL25" i="16"/>
  <c r="AN25" i="16" s="1"/>
  <c r="AL26" i="16"/>
  <c r="AN26" i="16" s="1"/>
  <c r="AL27" i="16"/>
  <c r="AN27" i="16" s="1"/>
  <c r="AL28" i="16"/>
  <c r="AL29" i="16"/>
  <c r="AL30" i="16"/>
  <c r="AN30" i="16" s="1"/>
  <c r="AL31" i="16"/>
  <c r="AN31" i="16" s="1"/>
  <c r="AL32" i="16"/>
  <c r="AN32" i="16" s="1"/>
  <c r="AL33" i="16"/>
  <c r="AN33" i="16" s="1"/>
  <c r="AL34" i="16"/>
  <c r="AN34" i="16" s="1"/>
  <c r="AL35" i="16"/>
  <c r="AN35" i="16" s="1"/>
  <c r="AL36" i="16"/>
  <c r="AN36" i="16" s="1"/>
  <c r="AL37" i="16"/>
  <c r="AN37" i="16" s="1"/>
  <c r="AL38" i="16"/>
  <c r="AN38" i="16" s="1"/>
  <c r="AL39" i="16"/>
  <c r="AN39" i="16" s="1"/>
  <c r="AL40" i="16"/>
  <c r="AN40" i="16" s="1"/>
  <c r="AL41" i="16"/>
  <c r="AN41" i="16" s="1"/>
  <c r="AL42" i="16"/>
  <c r="AN42" i="16" s="1"/>
  <c r="AL43" i="16"/>
  <c r="AN43" i="16" s="1"/>
  <c r="AL44" i="16"/>
  <c r="AN44" i="16" s="1"/>
  <c r="AL45" i="16"/>
  <c r="AN45" i="16" s="1"/>
  <c r="AL46" i="16"/>
  <c r="AN46" i="16" s="1"/>
  <c r="AL47" i="16"/>
  <c r="AN47" i="16" s="1"/>
  <c r="AL48" i="16"/>
  <c r="AN48" i="16" s="1"/>
  <c r="AL49" i="16"/>
  <c r="AN49" i="16" s="1"/>
  <c r="AL50" i="16"/>
  <c r="AN50" i="16" s="1"/>
  <c r="AL51" i="16"/>
  <c r="AN51" i="16" s="1"/>
  <c r="AL52" i="16"/>
  <c r="AN52" i="16" s="1"/>
  <c r="AL53" i="16"/>
  <c r="AN53" i="16" s="1"/>
  <c r="AL54" i="16"/>
  <c r="AN54" i="16" s="1"/>
  <c r="AL55" i="16"/>
  <c r="AN55" i="16" s="1"/>
  <c r="AL56" i="16"/>
  <c r="AN56" i="16" s="1"/>
  <c r="AL57" i="16"/>
  <c r="AN57" i="16" s="1"/>
  <c r="AL58" i="16"/>
  <c r="AN58" i="16" s="1"/>
  <c r="AL59" i="16"/>
  <c r="AN59" i="16" s="1"/>
  <c r="AL60" i="16"/>
  <c r="AN60" i="16" s="1"/>
  <c r="AL61" i="16"/>
  <c r="AL62" i="16"/>
  <c r="AN62" i="16" s="1"/>
  <c r="AL63" i="16"/>
  <c r="AN63" i="16" s="1"/>
  <c r="AL64" i="16"/>
  <c r="AN64" i="16" s="1"/>
  <c r="AL65" i="16"/>
  <c r="AN65" i="16" s="1"/>
  <c r="AL66" i="16"/>
  <c r="AN66" i="16" s="1"/>
  <c r="AL67" i="16"/>
  <c r="AN67" i="16" s="1"/>
  <c r="AL68" i="16"/>
  <c r="AN68" i="16" s="1"/>
  <c r="AL69" i="16"/>
  <c r="AN69" i="16" s="1"/>
  <c r="AL70" i="16"/>
  <c r="AN70" i="16" s="1"/>
  <c r="AL71" i="16"/>
  <c r="AN71" i="16" s="1"/>
  <c r="AL72" i="16"/>
  <c r="AN72" i="16" s="1"/>
  <c r="AL73" i="16"/>
  <c r="AN73" i="16" s="1"/>
  <c r="AL74" i="16"/>
  <c r="AN74" i="16" s="1"/>
  <c r="AL75" i="16"/>
  <c r="AN75" i="16" s="1"/>
  <c r="AL76" i="16"/>
  <c r="AN76" i="16" s="1"/>
  <c r="AL77" i="16"/>
  <c r="AN77" i="16" s="1"/>
  <c r="AL78" i="16"/>
  <c r="AN78" i="16" s="1"/>
  <c r="AL79" i="16"/>
  <c r="AN79" i="16" s="1"/>
  <c r="AL80" i="16"/>
  <c r="AN80" i="16" s="1"/>
  <c r="AL81" i="16"/>
  <c r="AN81" i="16" s="1"/>
  <c r="AL82" i="16"/>
  <c r="AN82" i="16" s="1"/>
  <c r="AL83" i="16"/>
  <c r="AN83" i="16" s="1"/>
  <c r="AL84" i="16"/>
  <c r="AN84" i="16" s="1"/>
  <c r="AL85" i="16"/>
  <c r="AN85" i="16" s="1"/>
  <c r="AL86" i="16"/>
  <c r="AN86" i="16" s="1"/>
  <c r="AL87" i="16"/>
  <c r="AN87" i="16" s="1"/>
  <c r="AL88" i="16"/>
  <c r="AN88" i="16" s="1"/>
  <c r="AL89" i="16"/>
  <c r="AN89" i="16" s="1"/>
  <c r="AL90" i="16"/>
  <c r="AN90" i="16" s="1"/>
  <c r="AL91" i="16"/>
  <c r="AN91" i="16" s="1"/>
  <c r="AL92" i="16"/>
  <c r="AN92" i="16" s="1"/>
  <c r="AL93" i="16"/>
  <c r="AN93" i="16" s="1"/>
  <c r="AL94" i="16"/>
  <c r="AN94" i="16" s="1"/>
  <c r="AL95" i="16"/>
  <c r="AN95" i="16" s="1"/>
  <c r="AL96" i="16"/>
  <c r="AN96" i="16" s="1"/>
  <c r="AL97" i="16"/>
  <c r="AN97" i="16" s="1"/>
  <c r="AL98" i="16"/>
  <c r="AN98" i="16" s="1"/>
  <c r="AL99" i="16"/>
  <c r="AN99" i="16" s="1"/>
  <c r="AL100" i="16"/>
  <c r="AN100" i="16" s="1"/>
  <c r="AL101" i="16"/>
  <c r="AN101" i="16" s="1"/>
  <c r="AL102" i="16"/>
  <c r="AN102" i="16" s="1"/>
  <c r="AL103" i="16"/>
  <c r="AN103" i="16" s="1"/>
  <c r="AL104" i="16"/>
  <c r="AN104" i="16" s="1"/>
  <c r="AL105" i="16"/>
  <c r="AL106" i="16"/>
  <c r="AN106" i="16" s="1"/>
  <c r="AL107" i="16"/>
  <c r="AN107" i="16" s="1"/>
  <c r="AL108" i="16"/>
  <c r="AN108" i="16" s="1"/>
  <c r="AL109" i="16"/>
  <c r="AN109" i="16" s="1"/>
  <c r="AL110" i="16"/>
  <c r="AN110" i="16" s="1"/>
  <c r="AL111" i="16"/>
  <c r="AN111" i="16" s="1"/>
  <c r="AL112" i="16"/>
  <c r="AN112" i="16" s="1"/>
  <c r="AL113" i="16"/>
  <c r="AN113" i="16" s="1"/>
  <c r="AL114" i="16"/>
  <c r="AN114" i="16" s="1"/>
  <c r="AL115" i="16"/>
  <c r="AN115" i="16" s="1"/>
  <c r="AL116" i="16"/>
  <c r="AN116" i="16" s="1"/>
  <c r="AL117" i="16"/>
  <c r="AN117" i="16" s="1"/>
  <c r="AL118" i="16"/>
  <c r="AN118" i="16" s="1"/>
  <c r="AL119" i="16"/>
  <c r="AL120" i="16"/>
  <c r="AN120" i="16" s="1"/>
  <c r="AL121" i="16"/>
  <c r="AN121" i="16" s="1"/>
  <c r="AL122" i="16"/>
  <c r="AN122" i="16" s="1"/>
  <c r="AL123" i="16"/>
  <c r="AN123" i="16" s="1"/>
  <c r="AL124" i="16"/>
  <c r="AN124" i="16" s="1"/>
  <c r="AL125" i="16"/>
  <c r="AN125" i="16" s="1"/>
  <c r="AL126" i="16"/>
  <c r="AN126" i="16" s="1"/>
  <c r="AL127" i="16"/>
  <c r="AN127" i="16" s="1"/>
  <c r="AL128" i="16"/>
  <c r="AN128" i="16" s="1"/>
  <c r="AL129" i="16"/>
  <c r="AN129" i="16" s="1"/>
  <c r="AL130" i="16"/>
  <c r="AL131" i="16"/>
  <c r="AN131" i="16" s="1"/>
  <c r="AL132" i="16"/>
  <c r="AN132" i="16" s="1"/>
  <c r="AL133" i="16"/>
  <c r="AN133" i="16" s="1"/>
  <c r="AL134" i="16"/>
  <c r="AN134" i="16" s="1"/>
  <c r="AL135" i="16"/>
  <c r="AN135" i="16" s="1"/>
  <c r="AL136" i="16"/>
  <c r="AN136" i="16" s="1"/>
  <c r="AL137" i="16"/>
  <c r="AN137" i="16" s="1"/>
  <c r="AL138" i="16"/>
  <c r="AN138" i="16" s="1"/>
  <c r="AL139" i="16"/>
  <c r="AN139" i="16" s="1"/>
  <c r="AL140" i="16"/>
  <c r="AN140" i="16" s="1"/>
  <c r="AL141" i="16"/>
  <c r="AN141" i="16" s="1"/>
  <c r="AL142" i="16"/>
  <c r="AN142" i="16" s="1"/>
  <c r="AL143" i="16"/>
  <c r="AN143" i="16" s="1"/>
  <c r="AL144" i="16"/>
  <c r="AN144" i="16" s="1"/>
  <c r="AL145" i="16"/>
  <c r="AN145" i="16" s="1"/>
  <c r="AL146" i="16"/>
  <c r="AN146" i="16" s="1"/>
  <c r="AL147" i="16"/>
  <c r="AN147" i="16" s="1"/>
  <c r="AL148" i="16"/>
  <c r="AN148" i="16" s="1"/>
  <c r="AL149" i="16"/>
  <c r="AN149" i="16" s="1"/>
  <c r="AL150" i="16"/>
  <c r="AN150" i="16" s="1"/>
  <c r="AL151" i="16"/>
  <c r="AN151" i="16" s="1"/>
  <c r="AL152" i="16"/>
  <c r="AN152" i="16" s="1"/>
  <c r="AL153" i="16"/>
  <c r="AN153" i="16" s="1"/>
  <c r="AL154" i="16"/>
  <c r="AN154" i="16" s="1"/>
  <c r="AL155" i="16"/>
  <c r="AN155" i="16" s="1"/>
  <c r="AL156" i="16"/>
  <c r="AN156" i="16" s="1"/>
  <c r="AL157" i="16"/>
  <c r="AN157" i="16" s="1"/>
  <c r="AL158" i="16"/>
  <c r="AL159" i="16"/>
  <c r="AN159" i="16" s="1"/>
  <c r="AL160" i="16"/>
  <c r="AN160" i="16" s="1"/>
  <c r="AL161" i="16"/>
  <c r="AN161" i="16" s="1"/>
  <c r="AL162" i="16"/>
  <c r="AN162" i="16" s="1"/>
  <c r="AL163" i="16"/>
  <c r="AN163" i="16" s="1"/>
  <c r="AL164" i="16"/>
  <c r="AN164" i="16" s="1"/>
  <c r="AL165" i="16"/>
  <c r="AN165" i="16" s="1"/>
  <c r="AL166" i="16"/>
  <c r="AN166" i="16" s="1"/>
  <c r="AL167" i="16"/>
  <c r="AL168" i="16"/>
  <c r="AN168" i="16" s="1"/>
  <c r="AL169" i="16"/>
  <c r="AN169" i="16" s="1"/>
  <c r="AL170" i="16"/>
  <c r="AN170" i="16" s="1"/>
  <c r="AL171" i="16"/>
  <c r="AN171" i="16" s="1"/>
  <c r="AL172" i="16"/>
  <c r="AL173" i="16"/>
  <c r="AN173" i="16" s="1"/>
  <c r="AL174" i="16"/>
  <c r="AN174" i="16" s="1"/>
  <c r="AL175" i="16"/>
  <c r="AN175" i="16" s="1"/>
  <c r="AL176" i="16"/>
  <c r="AN176" i="16" s="1"/>
  <c r="AL177" i="16"/>
  <c r="AN177" i="16" s="1"/>
  <c r="AL178" i="16"/>
  <c r="AN178" i="16" s="1"/>
  <c r="AL179" i="16"/>
  <c r="AN179" i="16" s="1"/>
  <c r="AL180" i="16"/>
  <c r="AN180" i="16" s="1"/>
  <c r="AL181" i="16"/>
  <c r="AN181" i="16" s="1"/>
  <c r="AL182" i="16"/>
  <c r="AN182" i="16" s="1"/>
  <c r="AL183" i="16"/>
  <c r="AN183" i="16" s="1"/>
  <c r="AL184" i="16"/>
  <c r="AN184" i="16" s="1"/>
  <c r="AL185" i="16"/>
  <c r="AN185" i="16" s="1"/>
  <c r="AL186" i="16"/>
  <c r="AN186" i="16" s="1"/>
  <c r="AL187" i="16"/>
  <c r="AN187" i="16" s="1"/>
  <c r="AL188" i="16"/>
  <c r="AN188" i="16" s="1"/>
  <c r="AL189" i="16"/>
  <c r="AN189" i="16" s="1"/>
  <c r="AL190" i="16"/>
  <c r="AN190" i="16" s="1"/>
  <c r="AL191" i="16"/>
  <c r="AN191" i="16" s="1"/>
  <c r="AL192" i="16"/>
  <c r="AN192" i="16" s="1"/>
  <c r="AL193" i="16"/>
  <c r="AN193" i="16" s="1"/>
  <c r="AL194" i="16"/>
  <c r="AN194" i="16" s="1"/>
  <c r="AL195" i="16"/>
  <c r="AN195" i="16" s="1"/>
  <c r="AL196" i="16"/>
  <c r="AN196" i="16" s="1"/>
  <c r="AL197" i="16"/>
  <c r="AN197" i="16" s="1"/>
  <c r="AL198" i="16"/>
  <c r="AN198" i="16" s="1"/>
  <c r="AL199" i="16"/>
  <c r="AN199" i="16" s="1"/>
  <c r="AL200" i="16"/>
  <c r="AN200" i="16" s="1"/>
  <c r="AL201" i="16"/>
  <c r="AN201" i="16" s="1"/>
  <c r="AL202" i="16"/>
  <c r="AN202" i="16" s="1"/>
  <c r="AL203" i="16"/>
  <c r="AN203" i="16" s="1"/>
  <c r="AL204" i="16"/>
  <c r="AN204" i="16" s="1"/>
  <c r="AL205" i="16"/>
  <c r="AN205" i="16" s="1"/>
  <c r="AL206" i="16"/>
  <c r="AN206" i="16" s="1"/>
  <c r="AL207" i="16"/>
  <c r="AN207" i="16" s="1"/>
  <c r="AL208" i="16"/>
  <c r="AN208" i="16" s="1"/>
  <c r="AL209" i="16"/>
  <c r="AN209" i="16" s="1"/>
  <c r="AL210" i="16"/>
  <c r="AN210" i="16" s="1"/>
  <c r="AL211" i="16"/>
  <c r="AN211" i="16" s="1"/>
  <c r="AL212" i="16"/>
  <c r="AL213" i="16"/>
  <c r="AN213" i="16" s="1"/>
  <c r="AL214" i="16"/>
  <c r="AN214" i="16" s="1"/>
  <c r="AL215" i="16"/>
  <c r="AN215" i="16" s="1"/>
  <c r="AL216" i="16"/>
  <c r="AN216" i="16" s="1"/>
  <c r="AL217" i="16"/>
  <c r="AN217" i="16" s="1"/>
  <c r="AL218" i="16"/>
  <c r="AN218" i="16" s="1"/>
  <c r="AL219" i="16"/>
  <c r="AN219" i="16" s="1"/>
  <c r="AL220" i="16"/>
  <c r="AN220" i="16" s="1"/>
  <c r="AL221" i="16"/>
  <c r="AN221" i="16" s="1"/>
  <c r="AL222" i="16"/>
  <c r="AN222" i="16" s="1"/>
  <c r="AL223" i="16"/>
  <c r="AN223" i="16" s="1"/>
  <c r="AL224" i="16"/>
  <c r="AN224" i="16" s="1"/>
  <c r="AL225" i="16"/>
  <c r="AN225" i="16" s="1"/>
  <c r="AL226" i="16"/>
  <c r="AL227" i="16"/>
  <c r="AN227" i="16" s="1"/>
  <c r="AL228" i="16"/>
  <c r="AN228" i="16" s="1"/>
  <c r="AL229" i="16"/>
  <c r="AN229" i="16" s="1"/>
  <c r="AL230" i="16"/>
  <c r="AL231" i="16"/>
  <c r="AN231" i="16" s="1"/>
  <c r="AL232" i="16"/>
  <c r="AN232" i="16" s="1"/>
  <c r="AL233" i="16"/>
  <c r="AN233" i="16" s="1"/>
  <c r="AL234" i="16"/>
  <c r="AN234" i="16" s="1"/>
  <c r="AL235" i="16"/>
  <c r="AL236" i="16"/>
  <c r="AN236" i="16" s="1"/>
  <c r="AL237" i="16"/>
  <c r="AN237" i="16" s="1"/>
  <c r="AL238" i="16"/>
  <c r="AN238" i="16" s="1"/>
  <c r="AL239" i="16"/>
  <c r="AN239" i="16" s="1"/>
  <c r="AL240" i="16"/>
  <c r="AN240" i="16" s="1"/>
  <c r="AL241" i="16"/>
  <c r="AN241" i="16" s="1"/>
  <c r="AL242" i="16"/>
  <c r="AN242" i="16" s="1"/>
  <c r="AL243" i="16"/>
  <c r="AN243" i="16" s="1"/>
  <c r="AL244" i="16"/>
  <c r="AN244" i="16" s="1"/>
  <c r="AL245" i="16"/>
  <c r="AN245" i="16" s="1"/>
  <c r="AL246" i="16"/>
  <c r="AN246" i="16" s="1"/>
  <c r="AL247" i="16"/>
  <c r="AN247" i="16" s="1"/>
  <c r="AL248" i="16"/>
  <c r="AN248" i="16" s="1"/>
  <c r="AK6" i="16"/>
  <c r="AK6" i="15"/>
  <c r="AK10" i="15" s="1"/>
  <c r="AM10" i="15" s="1"/>
  <c r="AK6" i="14"/>
  <c r="AK18" i="14" s="1"/>
  <c r="AM18" i="14" s="1"/>
  <c r="AK6" i="13"/>
  <c r="AK10" i="13" s="1"/>
  <c r="AM10" i="13" s="1"/>
  <c r="AK6" i="12"/>
  <c r="AK112" i="12" s="1"/>
  <c r="AM112" i="12" s="1"/>
  <c r="T7" i="16"/>
  <c r="AD7" i="16" s="1"/>
  <c r="T8" i="16"/>
  <c r="AD8" i="16" s="1"/>
  <c r="T9" i="16"/>
  <c r="AD9" i="16" s="1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T19" i="16"/>
  <c r="AD19" i="16" s="1"/>
  <c r="T20" i="16"/>
  <c r="AD20" i="16" s="1"/>
  <c r="T21" i="16"/>
  <c r="AD21" i="16" s="1"/>
  <c r="T22" i="16"/>
  <c r="AD22" i="16" s="1"/>
  <c r="T23" i="16"/>
  <c r="AD23" i="16" s="1"/>
  <c r="T24" i="16"/>
  <c r="AD24" i="16" s="1"/>
  <c r="T25" i="16"/>
  <c r="AD25" i="16" s="1"/>
  <c r="T26" i="16"/>
  <c r="AD26" i="16" s="1"/>
  <c r="T27" i="16"/>
  <c r="AD27" i="16" s="1"/>
  <c r="T28" i="16"/>
  <c r="AD28" i="16" s="1"/>
  <c r="T29" i="16"/>
  <c r="AD29" i="16" s="1"/>
  <c r="T30" i="16"/>
  <c r="AD30" i="16" s="1"/>
  <c r="T31" i="16"/>
  <c r="AD31" i="16" s="1"/>
  <c r="T32" i="16"/>
  <c r="AD32" i="16" s="1"/>
  <c r="T33" i="16"/>
  <c r="AD33" i="16" s="1"/>
  <c r="T34" i="16"/>
  <c r="AD34" i="16" s="1"/>
  <c r="T35" i="16"/>
  <c r="AD35" i="16" s="1"/>
  <c r="T36" i="16"/>
  <c r="AD36" i="16" s="1"/>
  <c r="T37" i="16"/>
  <c r="AD37" i="16" s="1"/>
  <c r="T38" i="16"/>
  <c r="AD38" i="16" s="1"/>
  <c r="T39" i="16"/>
  <c r="AD39" i="16" s="1"/>
  <c r="T40" i="16"/>
  <c r="AD40" i="16" s="1"/>
  <c r="T41" i="16"/>
  <c r="AD41" i="16" s="1"/>
  <c r="T42" i="16"/>
  <c r="AD42" i="16" s="1"/>
  <c r="T43" i="16"/>
  <c r="AD43" i="16" s="1"/>
  <c r="T44" i="16"/>
  <c r="AD44" i="16" s="1"/>
  <c r="T45" i="16"/>
  <c r="AD45" i="16" s="1"/>
  <c r="T46" i="16"/>
  <c r="AD46" i="16" s="1"/>
  <c r="T47" i="16"/>
  <c r="AD47" i="16" s="1"/>
  <c r="T48" i="16"/>
  <c r="AD48" i="16" s="1"/>
  <c r="T49" i="16"/>
  <c r="AD49" i="16" s="1"/>
  <c r="T50" i="16"/>
  <c r="AD50" i="16" s="1"/>
  <c r="T51" i="16"/>
  <c r="AD51" i="16" s="1"/>
  <c r="T52" i="16"/>
  <c r="AD52" i="16" s="1"/>
  <c r="T53" i="16"/>
  <c r="AD53" i="16" s="1"/>
  <c r="T54" i="16"/>
  <c r="AD54" i="16" s="1"/>
  <c r="T55" i="16"/>
  <c r="AD55" i="16" s="1"/>
  <c r="T56" i="16"/>
  <c r="AD56" i="16" s="1"/>
  <c r="T57" i="16"/>
  <c r="AD57" i="16" s="1"/>
  <c r="T58" i="16"/>
  <c r="AD58" i="16" s="1"/>
  <c r="T59" i="16"/>
  <c r="AD59" i="16" s="1"/>
  <c r="T60" i="16"/>
  <c r="AD60" i="16" s="1"/>
  <c r="T61" i="16"/>
  <c r="AD61" i="16" s="1"/>
  <c r="T62" i="16"/>
  <c r="AD62" i="16" s="1"/>
  <c r="T63" i="16"/>
  <c r="AD63" i="16" s="1"/>
  <c r="T64" i="16"/>
  <c r="AD64" i="16" s="1"/>
  <c r="T65" i="16"/>
  <c r="AD65" i="16" s="1"/>
  <c r="T66" i="16"/>
  <c r="AD66" i="16" s="1"/>
  <c r="T67" i="16"/>
  <c r="AD67" i="16" s="1"/>
  <c r="T68" i="16"/>
  <c r="AD68" i="16" s="1"/>
  <c r="T69" i="16"/>
  <c r="AD69" i="16" s="1"/>
  <c r="T70" i="16"/>
  <c r="AD70" i="16" s="1"/>
  <c r="T71" i="16"/>
  <c r="AD71" i="16" s="1"/>
  <c r="T72" i="16"/>
  <c r="AD72" i="16" s="1"/>
  <c r="T73" i="16"/>
  <c r="AD73" i="16" s="1"/>
  <c r="T74" i="16"/>
  <c r="AD74" i="16" s="1"/>
  <c r="T75" i="16"/>
  <c r="AD75" i="16" s="1"/>
  <c r="T76" i="16"/>
  <c r="AD76" i="16" s="1"/>
  <c r="T77" i="16"/>
  <c r="AD77" i="16" s="1"/>
  <c r="T78" i="16"/>
  <c r="AD78" i="16" s="1"/>
  <c r="T79" i="16"/>
  <c r="AD79" i="16" s="1"/>
  <c r="T80" i="16"/>
  <c r="AD80" i="16" s="1"/>
  <c r="T81" i="16"/>
  <c r="AD81" i="16" s="1"/>
  <c r="T82" i="16"/>
  <c r="AD82" i="16" s="1"/>
  <c r="T83" i="16"/>
  <c r="AD83" i="16" s="1"/>
  <c r="T84" i="16"/>
  <c r="AD84" i="16" s="1"/>
  <c r="T85" i="16"/>
  <c r="AD85" i="16" s="1"/>
  <c r="T86" i="16"/>
  <c r="AD86" i="16" s="1"/>
  <c r="T87" i="16"/>
  <c r="AD87" i="16" s="1"/>
  <c r="T88" i="16"/>
  <c r="AD88" i="16" s="1"/>
  <c r="T89" i="16"/>
  <c r="AD89" i="16" s="1"/>
  <c r="T90" i="16"/>
  <c r="AD90" i="16" s="1"/>
  <c r="T91" i="16"/>
  <c r="AD91" i="16" s="1"/>
  <c r="T92" i="16"/>
  <c r="AD92" i="16" s="1"/>
  <c r="T93" i="16"/>
  <c r="AD93" i="16" s="1"/>
  <c r="T94" i="16"/>
  <c r="AD94" i="16" s="1"/>
  <c r="T95" i="16"/>
  <c r="AD95" i="16" s="1"/>
  <c r="T96" i="16"/>
  <c r="AD96" i="16" s="1"/>
  <c r="T97" i="16"/>
  <c r="AD97" i="16" s="1"/>
  <c r="T98" i="16"/>
  <c r="AD98" i="16" s="1"/>
  <c r="T99" i="16"/>
  <c r="AD99" i="16" s="1"/>
  <c r="T100" i="16"/>
  <c r="AD100" i="16" s="1"/>
  <c r="T101" i="16"/>
  <c r="AD101" i="16" s="1"/>
  <c r="T102" i="16"/>
  <c r="AD102" i="16" s="1"/>
  <c r="T103" i="16"/>
  <c r="AD103" i="16" s="1"/>
  <c r="T104" i="16"/>
  <c r="AD104" i="16" s="1"/>
  <c r="T105" i="16"/>
  <c r="AD105" i="16" s="1"/>
  <c r="T106" i="16"/>
  <c r="AD106" i="16" s="1"/>
  <c r="T107" i="16"/>
  <c r="AD107" i="16" s="1"/>
  <c r="T108" i="16"/>
  <c r="AD108" i="16" s="1"/>
  <c r="T109" i="16"/>
  <c r="AD109" i="16" s="1"/>
  <c r="T110" i="16"/>
  <c r="AD110" i="16" s="1"/>
  <c r="T111" i="16"/>
  <c r="AD111" i="16" s="1"/>
  <c r="T112" i="16"/>
  <c r="AD112" i="16" s="1"/>
  <c r="T113" i="16"/>
  <c r="AD113" i="16" s="1"/>
  <c r="T114" i="16"/>
  <c r="AD114" i="16" s="1"/>
  <c r="T115" i="16"/>
  <c r="AD115" i="16" s="1"/>
  <c r="T116" i="16"/>
  <c r="AD116" i="16" s="1"/>
  <c r="T117" i="16"/>
  <c r="AD117" i="16" s="1"/>
  <c r="T118" i="16"/>
  <c r="AD118" i="16" s="1"/>
  <c r="T119" i="16"/>
  <c r="AD119" i="16" s="1"/>
  <c r="T120" i="16"/>
  <c r="AD120" i="16" s="1"/>
  <c r="T121" i="16"/>
  <c r="AD121" i="16" s="1"/>
  <c r="T122" i="16"/>
  <c r="AD122" i="16" s="1"/>
  <c r="T123" i="16"/>
  <c r="AD123" i="16" s="1"/>
  <c r="T124" i="16"/>
  <c r="AD124" i="16" s="1"/>
  <c r="T125" i="16"/>
  <c r="AD125" i="16" s="1"/>
  <c r="T126" i="16"/>
  <c r="AD126" i="16" s="1"/>
  <c r="T127" i="16"/>
  <c r="AD127" i="16" s="1"/>
  <c r="T128" i="16"/>
  <c r="AD128" i="16" s="1"/>
  <c r="T129" i="16"/>
  <c r="AD129" i="16" s="1"/>
  <c r="T130" i="16"/>
  <c r="AD130" i="16" s="1"/>
  <c r="T131" i="16"/>
  <c r="AD131" i="16" s="1"/>
  <c r="T132" i="16"/>
  <c r="AD132" i="16" s="1"/>
  <c r="T133" i="16"/>
  <c r="AD133" i="16" s="1"/>
  <c r="T134" i="16"/>
  <c r="AD134" i="16" s="1"/>
  <c r="T135" i="16"/>
  <c r="AD135" i="16" s="1"/>
  <c r="T136" i="16"/>
  <c r="AD136" i="16" s="1"/>
  <c r="T137" i="16"/>
  <c r="AD137" i="16" s="1"/>
  <c r="T138" i="16"/>
  <c r="AD138" i="16" s="1"/>
  <c r="T139" i="16"/>
  <c r="AD139" i="16" s="1"/>
  <c r="T140" i="16"/>
  <c r="AD140" i="16" s="1"/>
  <c r="T141" i="16"/>
  <c r="AD141" i="16" s="1"/>
  <c r="T142" i="16"/>
  <c r="AD142" i="16" s="1"/>
  <c r="T143" i="16"/>
  <c r="AD143" i="16" s="1"/>
  <c r="T144" i="16"/>
  <c r="AD144" i="16" s="1"/>
  <c r="T145" i="16"/>
  <c r="AD145" i="16" s="1"/>
  <c r="T146" i="16"/>
  <c r="AD146" i="16" s="1"/>
  <c r="T147" i="16"/>
  <c r="AD147" i="16" s="1"/>
  <c r="T148" i="16"/>
  <c r="AD148" i="16" s="1"/>
  <c r="T149" i="16"/>
  <c r="AD149" i="16" s="1"/>
  <c r="T150" i="16"/>
  <c r="AD150" i="16" s="1"/>
  <c r="T151" i="16"/>
  <c r="AD151" i="16" s="1"/>
  <c r="T152" i="16"/>
  <c r="AD152" i="16" s="1"/>
  <c r="T153" i="16"/>
  <c r="AD153" i="16" s="1"/>
  <c r="T154" i="16"/>
  <c r="AD154" i="16" s="1"/>
  <c r="T155" i="16"/>
  <c r="AD155" i="16" s="1"/>
  <c r="T156" i="16"/>
  <c r="AD156" i="16" s="1"/>
  <c r="T157" i="16"/>
  <c r="AD157" i="16" s="1"/>
  <c r="T158" i="16"/>
  <c r="AD158" i="16" s="1"/>
  <c r="T159" i="16"/>
  <c r="AD159" i="16" s="1"/>
  <c r="T160" i="16"/>
  <c r="AD160" i="16" s="1"/>
  <c r="T161" i="16"/>
  <c r="AD161" i="16" s="1"/>
  <c r="T162" i="16"/>
  <c r="AD162" i="16" s="1"/>
  <c r="T163" i="16"/>
  <c r="AD163" i="16" s="1"/>
  <c r="T164" i="16"/>
  <c r="AD164" i="16" s="1"/>
  <c r="T165" i="16"/>
  <c r="AD165" i="16" s="1"/>
  <c r="T166" i="16"/>
  <c r="AD166" i="16" s="1"/>
  <c r="T167" i="16"/>
  <c r="AD167" i="16" s="1"/>
  <c r="T168" i="16"/>
  <c r="AD168" i="16" s="1"/>
  <c r="T169" i="16"/>
  <c r="AD169" i="16" s="1"/>
  <c r="T170" i="16"/>
  <c r="AD170" i="16" s="1"/>
  <c r="T171" i="16"/>
  <c r="AD171" i="16" s="1"/>
  <c r="T172" i="16"/>
  <c r="AD172" i="16" s="1"/>
  <c r="T173" i="16"/>
  <c r="AD173" i="16" s="1"/>
  <c r="T174" i="16"/>
  <c r="AD174" i="16" s="1"/>
  <c r="T175" i="16"/>
  <c r="AD175" i="16" s="1"/>
  <c r="T176" i="16"/>
  <c r="AD176" i="16" s="1"/>
  <c r="T177" i="16"/>
  <c r="AD177" i="16" s="1"/>
  <c r="T178" i="16"/>
  <c r="AD178" i="16" s="1"/>
  <c r="T179" i="16"/>
  <c r="AD179" i="16" s="1"/>
  <c r="T180" i="16"/>
  <c r="AD180" i="16" s="1"/>
  <c r="T181" i="16"/>
  <c r="AD181" i="16" s="1"/>
  <c r="T182" i="16"/>
  <c r="AD182" i="16" s="1"/>
  <c r="T183" i="16"/>
  <c r="AD183" i="16" s="1"/>
  <c r="T184" i="16"/>
  <c r="AD184" i="16" s="1"/>
  <c r="T185" i="16"/>
  <c r="AD185" i="16" s="1"/>
  <c r="T186" i="16"/>
  <c r="AD186" i="16" s="1"/>
  <c r="T187" i="16"/>
  <c r="AD187" i="16" s="1"/>
  <c r="T188" i="16"/>
  <c r="AD188" i="16" s="1"/>
  <c r="T189" i="16"/>
  <c r="AD189" i="16" s="1"/>
  <c r="T190" i="16"/>
  <c r="AD190" i="16" s="1"/>
  <c r="T191" i="16"/>
  <c r="AD191" i="16" s="1"/>
  <c r="T192" i="16"/>
  <c r="AD192" i="16" s="1"/>
  <c r="T193" i="16"/>
  <c r="AD193" i="16" s="1"/>
  <c r="T194" i="16"/>
  <c r="AD194" i="16" s="1"/>
  <c r="T195" i="16"/>
  <c r="AD195" i="16" s="1"/>
  <c r="T196" i="16"/>
  <c r="AD196" i="16" s="1"/>
  <c r="T197" i="16"/>
  <c r="AD197" i="16" s="1"/>
  <c r="T198" i="16"/>
  <c r="AD198" i="16" s="1"/>
  <c r="T199" i="16"/>
  <c r="AD199" i="16" s="1"/>
  <c r="T200" i="16"/>
  <c r="AD200" i="16" s="1"/>
  <c r="T201" i="16"/>
  <c r="AD201" i="16" s="1"/>
  <c r="T202" i="16"/>
  <c r="AD202" i="16" s="1"/>
  <c r="T203" i="16"/>
  <c r="AD203" i="16" s="1"/>
  <c r="T204" i="16"/>
  <c r="AD204" i="16" s="1"/>
  <c r="T205" i="16"/>
  <c r="AD205" i="16" s="1"/>
  <c r="T206" i="16"/>
  <c r="AD206" i="16" s="1"/>
  <c r="T207" i="16"/>
  <c r="AD207" i="16" s="1"/>
  <c r="T208" i="16"/>
  <c r="AD208" i="16" s="1"/>
  <c r="T209" i="16"/>
  <c r="AD209" i="16" s="1"/>
  <c r="T210" i="16"/>
  <c r="AD210" i="16" s="1"/>
  <c r="T211" i="16"/>
  <c r="AD211" i="16" s="1"/>
  <c r="T212" i="16"/>
  <c r="AD212" i="16" s="1"/>
  <c r="T213" i="16"/>
  <c r="AD213" i="16" s="1"/>
  <c r="T214" i="16"/>
  <c r="AD214" i="16" s="1"/>
  <c r="T215" i="16"/>
  <c r="AD215" i="16" s="1"/>
  <c r="T216" i="16"/>
  <c r="AD216" i="16" s="1"/>
  <c r="T217" i="16"/>
  <c r="AD217" i="16" s="1"/>
  <c r="T218" i="16"/>
  <c r="AD218" i="16" s="1"/>
  <c r="T219" i="16"/>
  <c r="AD219" i="16" s="1"/>
  <c r="T220" i="16"/>
  <c r="AD220" i="16" s="1"/>
  <c r="T221" i="16"/>
  <c r="AD221" i="16" s="1"/>
  <c r="T222" i="16"/>
  <c r="AD222" i="16" s="1"/>
  <c r="T223" i="16"/>
  <c r="AD223" i="16" s="1"/>
  <c r="T224" i="16"/>
  <c r="AD224" i="16" s="1"/>
  <c r="T225" i="16"/>
  <c r="AD225" i="16" s="1"/>
  <c r="T226" i="16"/>
  <c r="AD226" i="16" s="1"/>
  <c r="T227" i="16"/>
  <c r="AD227" i="16" s="1"/>
  <c r="T228" i="16"/>
  <c r="AD228" i="16" s="1"/>
  <c r="T229" i="16"/>
  <c r="AD229" i="16" s="1"/>
  <c r="T230" i="16"/>
  <c r="AD230" i="16" s="1"/>
  <c r="T231" i="16"/>
  <c r="AD231" i="16" s="1"/>
  <c r="T232" i="16"/>
  <c r="AD232" i="16" s="1"/>
  <c r="T233" i="16"/>
  <c r="AD233" i="16" s="1"/>
  <c r="T234" i="16"/>
  <c r="AD234" i="16" s="1"/>
  <c r="T235" i="16"/>
  <c r="AD235" i="16" s="1"/>
  <c r="T236" i="16"/>
  <c r="AD236" i="16" s="1"/>
  <c r="T237" i="16"/>
  <c r="AD237" i="16" s="1"/>
  <c r="T238" i="16"/>
  <c r="AD238" i="16" s="1"/>
  <c r="T239" i="16"/>
  <c r="AD239" i="16" s="1"/>
  <c r="T240" i="16"/>
  <c r="AD240" i="16" s="1"/>
  <c r="T241" i="16"/>
  <c r="AD241" i="16" s="1"/>
  <c r="T242" i="16"/>
  <c r="AD242" i="16" s="1"/>
  <c r="T243" i="16"/>
  <c r="AD243" i="16" s="1"/>
  <c r="T244" i="16"/>
  <c r="AD244" i="16" s="1"/>
  <c r="T245" i="16"/>
  <c r="AD245" i="16" s="1"/>
  <c r="T246" i="16"/>
  <c r="AD246" i="16" s="1"/>
  <c r="T247" i="16"/>
  <c r="AD247" i="16" s="1"/>
  <c r="T248" i="16"/>
  <c r="AD248" i="16" s="1"/>
  <c r="W7" i="14"/>
  <c r="AA7" i="14" s="1"/>
  <c r="W8" i="14"/>
  <c r="AA8" i="14" s="1"/>
  <c r="W9" i="14"/>
  <c r="AA9" i="14" s="1"/>
  <c r="W10" i="14"/>
  <c r="AA10" i="14" s="1"/>
  <c r="W11" i="14"/>
  <c r="AA11" i="14" s="1"/>
  <c r="W12" i="14"/>
  <c r="AA12" i="14" s="1"/>
  <c r="W13" i="14"/>
  <c r="AA13" i="14" s="1"/>
  <c r="W14" i="14"/>
  <c r="AA14" i="14" s="1"/>
  <c r="W15" i="14"/>
  <c r="AA15" i="14" s="1"/>
  <c r="W16" i="14"/>
  <c r="AA16" i="14" s="1"/>
  <c r="W17" i="14"/>
  <c r="AA17" i="14" s="1"/>
  <c r="W18" i="14"/>
  <c r="AA18" i="14" s="1"/>
  <c r="W19" i="14"/>
  <c r="AA19" i="14" s="1"/>
  <c r="W20" i="14"/>
  <c r="AA20" i="14" s="1"/>
  <c r="W21" i="14"/>
  <c r="AA21" i="14" s="1"/>
  <c r="W22" i="14"/>
  <c r="AA22" i="14" s="1"/>
  <c r="W23" i="14"/>
  <c r="AA23" i="14" s="1"/>
  <c r="W24" i="14"/>
  <c r="AA24" i="14" s="1"/>
  <c r="W25" i="14"/>
  <c r="AA25" i="14" s="1"/>
  <c r="W26" i="14"/>
  <c r="AA26" i="14" s="1"/>
  <c r="W27" i="14"/>
  <c r="AA27" i="14" s="1"/>
  <c r="W28" i="14"/>
  <c r="AA28" i="14" s="1"/>
  <c r="W29" i="14"/>
  <c r="AA29" i="14" s="1"/>
  <c r="W30" i="14"/>
  <c r="AA30" i="14" s="1"/>
  <c r="W31" i="14"/>
  <c r="AA31" i="14" s="1"/>
  <c r="W32" i="14"/>
  <c r="AA32" i="14" s="1"/>
  <c r="W33" i="14"/>
  <c r="AA33" i="14" s="1"/>
  <c r="W34" i="14"/>
  <c r="AA34" i="14" s="1"/>
  <c r="W35" i="14"/>
  <c r="AA35" i="14" s="1"/>
  <c r="W36" i="14"/>
  <c r="AA36" i="14" s="1"/>
  <c r="W37" i="14"/>
  <c r="AA37" i="14" s="1"/>
  <c r="W38" i="14"/>
  <c r="AA38" i="14" s="1"/>
  <c r="W39" i="14"/>
  <c r="AA39" i="14" s="1"/>
  <c r="W40" i="14"/>
  <c r="AA40" i="14" s="1"/>
  <c r="W41" i="14"/>
  <c r="AA41" i="14" s="1"/>
  <c r="W42" i="14"/>
  <c r="AA42" i="14" s="1"/>
  <c r="W43" i="14"/>
  <c r="AA43" i="14" s="1"/>
  <c r="W44" i="14"/>
  <c r="AA44" i="14" s="1"/>
  <c r="W45" i="14"/>
  <c r="AA45" i="14" s="1"/>
  <c r="W46" i="14"/>
  <c r="AA46" i="14" s="1"/>
  <c r="X7" i="12"/>
  <c r="AB7" i="12" s="1"/>
  <c r="X8" i="12"/>
  <c r="X9" i="12"/>
  <c r="AB9" i="12" s="1"/>
  <c r="X10" i="12"/>
  <c r="AB10" i="12" s="1"/>
  <c r="X11" i="12"/>
  <c r="X12" i="12"/>
  <c r="X13" i="12"/>
  <c r="AB13" i="12" s="1"/>
  <c r="X14" i="12"/>
  <c r="AB14" i="12" s="1"/>
  <c r="X15" i="12"/>
  <c r="AB15" i="12" s="1"/>
  <c r="X16" i="12"/>
  <c r="AB16" i="12" s="1"/>
  <c r="X17" i="12"/>
  <c r="AB17" i="12" s="1"/>
  <c r="X18" i="12"/>
  <c r="AB18" i="12" s="1"/>
  <c r="X19" i="12"/>
  <c r="AB19" i="12" s="1"/>
  <c r="X20" i="12"/>
  <c r="AB20" i="12" s="1"/>
  <c r="X21" i="12"/>
  <c r="AB21" i="12" s="1"/>
  <c r="X22" i="12"/>
  <c r="AB22" i="12" s="1"/>
  <c r="X23" i="12"/>
  <c r="AB23" i="12" s="1"/>
  <c r="X24" i="12"/>
  <c r="AB24" i="12" s="1"/>
  <c r="X25" i="12"/>
  <c r="AB25" i="12" s="1"/>
  <c r="X26" i="12"/>
  <c r="AB26" i="12" s="1"/>
  <c r="X27" i="12"/>
  <c r="AB27" i="12" s="1"/>
  <c r="X28" i="12"/>
  <c r="AB28" i="12" s="1"/>
  <c r="X29" i="12"/>
  <c r="AB29" i="12" s="1"/>
  <c r="X30" i="12"/>
  <c r="AB30" i="12" s="1"/>
  <c r="X31" i="12"/>
  <c r="AB31" i="12" s="1"/>
  <c r="X32" i="12"/>
  <c r="X33" i="12"/>
  <c r="AB33" i="12" s="1"/>
  <c r="X34" i="12"/>
  <c r="X35" i="12"/>
  <c r="AB35" i="12" s="1"/>
  <c r="X36" i="12"/>
  <c r="AB36" i="12" s="1"/>
  <c r="X37" i="12"/>
  <c r="X38" i="12"/>
  <c r="AB38" i="12" s="1"/>
  <c r="X39" i="12"/>
  <c r="AB39" i="12" s="1"/>
  <c r="X40" i="12"/>
  <c r="AB40" i="12" s="1"/>
  <c r="X41" i="12"/>
  <c r="AB41" i="12" s="1"/>
  <c r="X42" i="12"/>
  <c r="X43" i="12"/>
  <c r="AB43" i="12" s="1"/>
  <c r="X44" i="12"/>
  <c r="X45" i="12"/>
  <c r="AB45" i="12" s="1"/>
  <c r="X46" i="12"/>
  <c r="AB46" i="12" s="1"/>
  <c r="X47" i="12"/>
  <c r="AB47" i="12" s="1"/>
  <c r="X48" i="12"/>
  <c r="AB48" i="12" s="1"/>
  <c r="X49" i="12"/>
  <c r="X50" i="12"/>
  <c r="AB50" i="12" s="1"/>
  <c r="X51" i="12"/>
  <c r="AB51" i="12" s="1"/>
  <c r="X52" i="12"/>
  <c r="X53" i="12"/>
  <c r="X54" i="12"/>
  <c r="AB54" i="12" s="1"/>
  <c r="X55" i="12"/>
  <c r="AB55" i="12" s="1"/>
  <c r="X56" i="12"/>
  <c r="AB56" i="12" s="1"/>
  <c r="X57" i="12"/>
  <c r="AB57" i="12" s="1"/>
  <c r="X58" i="12"/>
  <c r="X59" i="12"/>
  <c r="AB59" i="12" s="1"/>
  <c r="X60" i="12"/>
  <c r="AB60" i="12" s="1"/>
  <c r="X61" i="12"/>
  <c r="AB61" i="12" s="1"/>
  <c r="X62" i="12"/>
  <c r="AB62" i="12" s="1"/>
  <c r="X63" i="12"/>
  <c r="AB63" i="12" s="1"/>
  <c r="X64" i="12"/>
  <c r="AB64" i="12" s="1"/>
  <c r="X65" i="12"/>
  <c r="AB65" i="12" s="1"/>
  <c r="X66" i="12"/>
  <c r="AB66" i="12" s="1"/>
  <c r="X67" i="12"/>
  <c r="AB67" i="12" s="1"/>
  <c r="X68" i="12"/>
  <c r="AB68" i="12" s="1"/>
  <c r="X69" i="12"/>
  <c r="AB69" i="12" s="1"/>
  <c r="X70" i="12"/>
  <c r="AB70" i="12" s="1"/>
  <c r="X71" i="12"/>
  <c r="X72" i="12"/>
  <c r="AB72" i="12" s="1"/>
  <c r="X73" i="12"/>
  <c r="X74" i="12"/>
  <c r="AB74" i="12" s="1"/>
  <c r="X75" i="12"/>
  <c r="AB75" i="12" s="1"/>
  <c r="X76" i="12"/>
  <c r="X77" i="12"/>
  <c r="AB77" i="12" s="1"/>
  <c r="X78" i="12"/>
  <c r="AB78" i="12" s="1"/>
  <c r="X79" i="12"/>
  <c r="AB79" i="12" s="1"/>
  <c r="X80" i="12"/>
  <c r="AB80" i="12" s="1"/>
  <c r="X81" i="12"/>
  <c r="AB81" i="12" s="1"/>
  <c r="X82" i="12"/>
  <c r="AB82" i="12" s="1"/>
  <c r="X83" i="12"/>
  <c r="AB83" i="12" s="1"/>
  <c r="X84" i="12"/>
  <c r="AB84" i="12" s="1"/>
  <c r="X85" i="12"/>
  <c r="X86" i="12"/>
  <c r="AB86" i="12" s="1"/>
  <c r="X87" i="12"/>
  <c r="AB87" i="12" s="1"/>
  <c r="X88" i="12"/>
  <c r="AB88" i="12" s="1"/>
  <c r="X89" i="12"/>
  <c r="X90" i="12"/>
  <c r="X91" i="12"/>
  <c r="AB91" i="12" s="1"/>
  <c r="X92" i="12"/>
  <c r="AB92" i="12" s="1"/>
  <c r="X93" i="12"/>
  <c r="AB93" i="12" s="1"/>
  <c r="X94" i="12"/>
  <c r="X95" i="12"/>
  <c r="AB95" i="12" s="1"/>
  <c r="X96" i="12"/>
  <c r="X97" i="12"/>
  <c r="AB97" i="12" s="1"/>
  <c r="X98" i="12"/>
  <c r="AB98" i="12" s="1"/>
  <c r="X99" i="12"/>
  <c r="X100" i="12"/>
  <c r="AB100" i="12" s="1"/>
  <c r="X101" i="12"/>
  <c r="AB101" i="12" s="1"/>
  <c r="X102" i="12"/>
  <c r="AB102" i="12" s="1"/>
  <c r="X103" i="12"/>
  <c r="AB103" i="12" s="1"/>
  <c r="X104" i="12"/>
  <c r="AB104" i="12" s="1"/>
  <c r="X105" i="12"/>
  <c r="AB105" i="12" s="1"/>
  <c r="X106" i="12"/>
  <c r="X107" i="12"/>
  <c r="AB107" i="12" s="1"/>
  <c r="X108" i="12"/>
  <c r="AB108" i="12" s="1"/>
  <c r="X109" i="12"/>
  <c r="AB109" i="12" s="1"/>
  <c r="X110" i="12"/>
  <c r="AB110" i="12" s="1"/>
  <c r="X111" i="12"/>
  <c r="AB111" i="12" s="1"/>
  <c r="X112" i="12"/>
  <c r="AB112" i="12" s="1"/>
  <c r="X113" i="12"/>
  <c r="AB113" i="12" s="1"/>
  <c r="X114" i="12"/>
  <c r="X115" i="12"/>
  <c r="AB115" i="12" s="1"/>
  <c r="X116" i="12"/>
  <c r="X117" i="12"/>
  <c r="AB117" i="12" s="1"/>
  <c r="X118" i="12"/>
  <c r="AB118" i="12" s="1"/>
  <c r="X119" i="12"/>
  <c r="X120" i="12"/>
  <c r="AB120" i="12" s="1"/>
  <c r="X121" i="12"/>
  <c r="X122" i="12"/>
  <c r="AB122" i="12" s="1"/>
  <c r="X123" i="12"/>
  <c r="AB123" i="12" s="1"/>
  <c r="X124" i="12"/>
  <c r="AB124" i="12" s="1"/>
  <c r="X125" i="12"/>
  <c r="X126" i="12"/>
  <c r="AB126" i="12" s="1"/>
  <c r="X127" i="12"/>
  <c r="AB127" i="12" s="1"/>
  <c r="X128" i="12"/>
  <c r="AB128" i="12" s="1"/>
  <c r="X129" i="12"/>
  <c r="AB129" i="12" s="1"/>
  <c r="X130" i="12"/>
  <c r="AB130" i="12" s="1"/>
  <c r="X131" i="12"/>
  <c r="X132" i="12"/>
  <c r="AB132" i="12" s="1"/>
  <c r="X133" i="12"/>
  <c r="AB133" i="12" s="1"/>
  <c r="X134" i="12"/>
  <c r="AB134" i="12" s="1"/>
  <c r="X135" i="12"/>
  <c r="AB135" i="12" s="1"/>
  <c r="X136" i="12"/>
  <c r="X137" i="12"/>
  <c r="X138" i="12"/>
  <c r="AB138" i="12" s="1"/>
  <c r="X139" i="12"/>
  <c r="X140" i="12"/>
  <c r="AB140" i="12" s="1"/>
  <c r="X141" i="12"/>
  <c r="AB141" i="12" s="1"/>
  <c r="X142" i="12"/>
  <c r="AB142" i="12" s="1"/>
  <c r="X143" i="12"/>
  <c r="AB143" i="12" s="1"/>
  <c r="X144" i="12"/>
  <c r="AB144" i="12" s="1"/>
  <c r="X145" i="12"/>
  <c r="AB145" i="12" s="1"/>
  <c r="X146" i="12"/>
  <c r="AB146" i="12" s="1"/>
  <c r="X147" i="12"/>
  <c r="AB147" i="12" s="1"/>
  <c r="X148" i="12"/>
  <c r="X149" i="12"/>
  <c r="X150" i="12"/>
  <c r="AB150" i="12" s="1"/>
  <c r="X151" i="12"/>
  <c r="AB151" i="12" s="1"/>
  <c r="X152" i="12"/>
  <c r="AB152" i="12" s="1"/>
  <c r="X153" i="12"/>
  <c r="AB153" i="12" s="1"/>
  <c r="X154" i="12"/>
  <c r="X155" i="12"/>
  <c r="AB155" i="12" s="1"/>
  <c r="X156" i="12"/>
  <c r="AB156" i="12" s="1"/>
  <c r="X157" i="12"/>
  <c r="AB157" i="12" s="1"/>
  <c r="X158" i="12"/>
  <c r="AB158" i="12" s="1"/>
  <c r="X159" i="12"/>
  <c r="X160" i="12"/>
  <c r="X161" i="12"/>
  <c r="X162" i="12"/>
  <c r="AB162" i="12" s="1"/>
  <c r="X163" i="12"/>
  <c r="AB163" i="12" s="1"/>
  <c r="X164" i="12"/>
  <c r="AB164" i="12" s="1"/>
  <c r="X165" i="12"/>
  <c r="AB165" i="12" s="1"/>
  <c r="X166" i="12"/>
  <c r="AB166" i="12" s="1"/>
  <c r="X167" i="12"/>
  <c r="AB167" i="12" s="1"/>
  <c r="X168" i="12"/>
  <c r="AB168" i="12" s="1"/>
  <c r="X169" i="12"/>
  <c r="X170" i="12"/>
  <c r="AB170" i="12" s="1"/>
  <c r="X171" i="12"/>
  <c r="X172" i="12"/>
  <c r="AB172" i="12" s="1"/>
  <c r="X173" i="12"/>
  <c r="AB173" i="12" s="1"/>
  <c r="X174" i="12"/>
  <c r="AB174" i="12" s="1"/>
  <c r="X175" i="12"/>
  <c r="AB175" i="12" s="1"/>
  <c r="X176" i="12"/>
  <c r="X177" i="12"/>
  <c r="AB177" i="12" s="1"/>
  <c r="X178" i="12"/>
  <c r="AB178" i="12" s="1"/>
  <c r="X179" i="12"/>
  <c r="AB179" i="12" s="1"/>
  <c r="X180" i="12"/>
  <c r="AB180" i="12" s="1"/>
  <c r="X181" i="12"/>
  <c r="AB181" i="12" s="1"/>
  <c r="X182" i="12"/>
  <c r="AB182" i="12" s="1"/>
  <c r="X183" i="12"/>
  <c r="AB183" i="12" s="1"/>
  <c r="X184" i="12"/>
  <c r="AB184" i="12" s="1"/>
  <c r="X185" i="12"/>
  <c r="X186" i="12"/>
  <c r="X187" i="12"/>
  <c r="AB187" i="12" s="1"/>
  <c r="X188" i="12"/>
  <c r="AB188" i="12" s="1"/>
  <c r="X189" i="12"/>
  <c r="AB189" i="12" s="1"/>
  <c r="X190" i="12"/>
  <c r="AB190" i="12" s="1"/>
  <c r="X191" i="12"/>
  <c r="X192" i="12"/>
  <c r="AB192" i="12" s="1"/>
  <c r="X193" i="12"/>
  <c r="X194" i="12"/>
  <c r="AB194" i="12" s="1"/>
  <c r="X195" i="12"/>
  <c r="AB195" i="12" s="1"/>
  <c r="X196" i="12"/>
  <c r="AB196" i="12" s="1"/>
  <c r="X197" i="12"/>
  <c r="X198" i="12"/>
  <c r="AB198" i="12" s="1"/>
  <c r="X199" i="12"/>
  <c r="AB199" i="12" s="1"/>
  <c r="X200" i="12"/>
  <c r="AB200" i="12" s="1"/>
  <c r="X201" i="12"/>
  <c r="AB201" i="12" s="1"/>
  <c r="X202" i="12"/>
  <c r="AB202" i="12" s="1"/>
  <c r="X203" i="12"/>
  <c r="AB203" i="12" s="1"/>
  <c r="X204" i="12"/>
  <c r="AB204" i="12" s="1"/>
  <c r="X205" i="12"/>
  <c r="AB205" i="12" s="1"/>
  <c r="X206" i="12"/>
  <c r="X207" i="12"/>
  <c r="AB207" i="12" s="1"/>
  <c r="X208" i="12"/>
  <c r="AB208" i="12" s="1"/>
  <c r="X209" i="12"/>
  <c r="AB209" i="12" s="1"/>
  <c r="X210" i="12"/>
  <c r="AB210" i="12" s="1"/>
  <c r="X211" i="12"/>
  <c r="X212" i="12"/>
  <c r="AB212" i="12" s="1"/>
  <c r="X213" i="12"/>
  <c r="X214" i="12"/>
  <c r="X215" i="12"/>
  <c r="AB215" i="12" s="1"/>
  <c r="X216" i="12"/>
  <c r="AB216" i="12" s="1"/>
  <c r="X217" i="12"/>
  <c r="AB217" i="12" s="1"/>
  <c r="X218" i="12"/>
  <c r="AB218" i="12" s="1"/>
  <c r="X219" i="12"/>
  <c r="X220" i="12"/>
  <c r="AB220" i="12" s="1"/>
  <c r="X221" i="12"/>
  <c r="AB221" i="12" s="1"/>
  <c r="X222" i="12"/>
  <c r="AB222" i="12" s="1"/>
  <c r="X223" i="12"/>
  <c r="X224" i="12"/>
  <c r="AB224" i="12" s="1"/>
  <c r="X225" i="12"/>
  <c r="AB225" i="12" s="1"/>
  <c r="X226" i="12"/>
  <c r="X227" i="12"/>
  <c r="X228" i="12"/>
  <c r="AB228" i="12" s="1"/>
  <c r="X229" i="12"/>
  <c r="AB229" i="12" s="1"/>
  <c r="X230" i="12"/>
  <c r="AB230" i="12" s="1"/>
  <c r="X231" i="12"/>
  <c r="X232" i="12"/>
  <c r="AB232" i="12" s="1"/>
  <c r="X233" i="12"/>
  <c r="AB233" i="12" s="1"/>
  <c r="X234" i="12"/>
  <c r="AB234" i="12" s="1"/>
  <c r="X235" i="12"/>
  <c r="AB235" i="12" s="1"/>
  <c r="X236" i="12"/>
  <c r="AB236" i="12" s="1"/>
  <c r="X237" i="12"/>
  <c r="AB237" i="12" s="1"/>
  <c r="X238" i="12"/>
  <c r="X239" i="12"/>
  <c r="X240" i="12"/>
  <c r="X241" i="12"/>
  <c r="X242" i="12"/>
  <c r="AB242" i="12" s="1"/>
  <c r="X243" i="12"/>
  <c r="AB243" i="12" s="1"/>
  <c r="X244" i="12"/>
  <c r="AB244" i="12" s="1"/>
  <c r="X245" i="12"/>
  <c r="AB245" i="12" s="1"/>
  <c r="X246" i="12"/>
  <c r="X247" i="12"/>
  <c r="X248" i="12"/>
  <c r="AB248" i="12" s="1"/>
  <c r="X249" i="12"/>
  <c r="AB249" i="12" s="1"/>
  <c r="X250" i="12"/>
  <c r="AB250" i="12" s="1"/>
  <c r="X251" i="12"/>
  <c r="AB251" i="12" s="1"/>
  <c r="X252" i="12"/>
  <c r="AB252" i="12" s="1"/>
  <c r="X253" i="12"/>
  <c r="AB253" i="12" s="1"/>
  <c r="X254" i="12"/>
  <c r="X255" i="12"/>
  <c r="AB255" i="12" s="1"/>
  <c r="X256" i="12"/>
  <c r="X257" i="12"/>
  <c r="AB257" i="12" s="1"/>
  <c r="X258" i="12"/>
  <c r="AB258" i="12" s="1"/>
  <c r="X259" i="12"/>
  <c r="AB259" i="12" s="1"/>
  <c r="X260" i="12"/>
  <c r="AB260" i="12" s="1"/>
  <c r="X261" i="12"/>
  <c r="AB261" i="12" s="1"/>
  <c r="X262" i="12"/>
  <c r="AB262" i="12" s="1"/>
  <c r="X263" i="12"/>
  <c r="AB263" i="12" s="1"/>
  <c r="X264" i="12"/>
  <c r="AB264" i="12" s="1"/>
  <c r="X265" i="12"/>
  <c r="X266" i="12"/>
  <c r="AB266" i="12" s="1"/>
  <c r="X267" i="12"/>
  <c r="AB267" i="12" s="1"/>
  <c r="X268" i="12"/>
  <c r="AB268" i="12" s="1"/>
  <c r="X269" i="12"/>
  <c r="AB269" i="12" s="1"/>
  <c r="X270" i="12"/>
  <c r="AB270" i="12" s="1"/>
  <c r="X271" i="12"/>
  <c r="AB271" i="12" s="1"/>
  <c r="X272" i="12"/>
  <c r="X273" i="12"/>
  <c r="AB273" i="12" s="1"/>
  <c r="X274" i="12"/>
  <c r="X275" i="12"/>
  <c r="AB275" i="12" s="1"/>
  <c r="X276" i="12"/>
  <c r="AB276" i="12" s="1"/>
  <c r="X277" i="12"/>
  <c r="AB277" i="12" s="1"/>
  <c r="X278" i="12"/>
  <c r="AB278" i="12" s="1"/>
  <c r="X279" i="12"/>
  <c r="AB279" i="12" s="1"/>
  <c r="X280" i="12"/>
  <c r="AB280" i="12" s="1"/>
  <c r="X281" i="12"/>
  <c r="AB281" i="12" s="1"/>
  <c r="X282" i="12"/>
  <c r="AB282" i="12" s="1"/>
  <c r="X283" i="12"/>
  <c r="AB283" i="12" s="1"/>
  <c r="X284" i="12"/>
  <c r="AB284" i="12" s="1"/>
  <c r="X285" i="12"/>
  <c r="X286" i="12"/>
  <c r="X287" i="12"/>
  <c r="AB287" i="12" s="1"/>
  <c r="X288" i="12"/>
  <c r="AB288" i="12" s="1"/>
  <c r="X289" i="12"/>
  <c r="X290" i="12"/>
  <c r="AB290" i="12" s="1"/>
  <c r="X291" i="12"/>
  <c r="AB291" i="12" s="1"/>
  <c r="X292" i="12"/>
  <c r="AB292" i="12" s="1"/>
  <c r="X293" i="12"/>
  <c r="AB293" i="12" s="1"/>
  <c r="X294" i="12"/>
  <c r="AB294" i="12" s="1"/>
  <c r="X295" i="12"/>
  <c r="AB295" i="12" s="1"/>
  <c r="X296" i="12"/>
  <c r="AB296" i="12" s="1"/>
  <c r="X297" i="12"/>
  <c r="AB297" i="12" s="1"/>
  <c r="X298" i="12"/>
  <c r="AB298" i="12" s="1"/>
  <c r="X299" i="12"/>
  <c r="AB299" i="12" s="1"/>
  <c r="X300" i="12"/>
  <c r="AB300" i="12" s="1"/>
  <c r="X301" i="12"/>
  <c r="AB301" i="12" s="1"/>
  <c r="X302" i="12"/>
  <c r="X303" i="12"/>
  <c r="AB303" i="12" s="1"/>
  <c r="X304" i="12"/>
  <c r="X305" i="12"/>
  <c r="X306" i="12"/>
  <c r="AB306" i="12" s="1"/>
  <c r="X307" i="12"/>
  <c r="AB307" i="12" s="1"/>
  <c r="X308" i="12"/>
  <c r="AB308" i="12" s="1"/>
  <c r="X309" i="12"/>
  <c r="AB309" i="12" s="1"/>
  <c r="X310" i="12"/>
  <c r="AB310" i="12" s="1"/>
  <c r="X311" i="12"/>
  <c r="AB311" i="12" s="1"/>
  <c r="X312" i="12"/>
  <c r="AB312" i="12" s="1"/>
  <c r="X313" i="12"/>
  <c r="AB313" i="12" s="1"/>
  <c r="X314" i="12"/>
  <c r="AB314" i="12" s="1"/>
  <c r="X315" i="12"/>
  <c r="AB315" i="12" s="1"/>
  <c r="X316" i="12"/>
  <c r="AB316" i="12" s="1"/>
  <c r="X317" i="12"/>
  <c r="AB317" i="12" s="1"/>
  <c r="X318" i="12"/>
  <c r="AB318" i="12" s="1"/>
  <c r="X319" i="12"/>
  <c r="X320" i="12"/>
  <c r="AB320" i="12" s="1"/>
  <c r="X321" i="12"/>
  <c r="AB321" i="12" s="1"/>
  <c r="X322" i="12"/>
  <c r="AB322" i="12" s="1"/>
  <c r="X323" i="12"/>
  <c r="AB323" i="12" s="1"/>
  <c r="X324" i="12"/>
  <c r="AB324" i="12" s="1"/>
  <c r="X325" i="12"/>
  <c r="AB325" i="12" s="1"/>
  <c r="X326" i="12"/>
  <c r="AB326" i="12" s="1"/>
  <c r="X327" i="12"/>
  <c r="X328" i="12"/>
  <c r="X329" i="12"/>
  <c r="AB329" i="12" s="1"/>
  <c r="X330" i="12"/>
  <c r="X331" i="12"/>
  <c r="AB331" i="12" s="1"/>
  <c r="X332" i="12"/>
  <c r="AB332" i="12" s="1"/>
  <c r="X333" i="12"/>
  <c r="AB333" i="12" s="1"/>
  <c r="X334" i="12"/>
  <c r="AB334" i="12" s="1"/>
  <c r="X335" i="12"/>
  <c r="AB335" i="12" s="1"/>
  <c r="X336" i="12"/>
  <c r="AB336" i="12" s="1"/>
  <c r="X337" i="12"/>
  <c r="X338" i="12"/>
  <c r="AB338" i="12" s="1"/>
  <c r="X339" i="12"/>
  <c r="X340" i="12"/>
  <c r="X341" i="12"/>
  <c r="AB341" i="12" s="1"/>
  <c r="X342" i="12"/>
  <c r="AB342" i="12" s="1"/>
  <c r="X343" i="12"/>
  <c r="AB343" i="12" s="1"/>
  <c r="X344" i="12"/>
  <c r="AB344" i="12" s="1"/>
  <c r="X345" i="12"/>
  <c r="AB345" i="12" s="1"/>
  <c r="X346" i="12"/>
  <c r="AB346" i="12" s="1"/>
  <c r="X347" i="12"/>
  <c r="AB347" i="12" s="1"/>
  <c r="X348" i="12"/>
  <c r="AB348" i="12" s="1"/>
  <c r="X349" i="12"/>
  <c r="AB349" i="12" s="1"/>
  <c r="X350" i="12"/>
  <c r="AB350" i="12" s="1"/>
  <c r="X351" i="12"/>
  <c r="AB351" i="12" s="1"/>
  <c r="X352" i="12"/>
  <c r="X353" i="12"/>
  <c r="AB353" i="12" s="1"/>
  <c r="X354" i="12"/>
  <c r="X355" i="12"/>
  <c r="AB355" i="12" s="1"/>
  <c r="X356" i="12"/>
  <c r="X357" i="12"/>
  <c r="AB357" i="12" s="1"/>
  <c r="X358" i="12"/>
  <c r="AB358" i="12" s="1"/>
  <c r="X359" i="12"/>
  <c r="X360" i="12"/>
  <c r="X361" i="12"/>
  <c r="AB361" i="12" s="1"/>
  <c r="X362" i="12"/>
  <c r="AB362" i="12" s="1"/>
  <c r="X363" i="12"/>
  <c r="AB363" i="12" s="1"/>
  <c r="X364" i="12"/>
  <c r="AB364" i="12" s="1"/>
  <c r="X365" i="12"/>
  <c r="AB365" i="12" s="1"/>
  <c r="X366" i="12"/>
  <c r="X367" i="12"/>
  <c r="AB367" i="12" s="1"/>
  <c r="X368" i="12"/>
  <c r="AB368" i="12" s="1"/>
  <c r="X369" i="12"/>
  <c r="X370" i="12"/>
  <c r="AB370" i="12" s="1"/>
  <c r="X371" i="12"/>
  <c r="AB371" i="12" s="1"/>
  <c r="X372" i="12"/>
  <c r="AB372" i="12" s="1"/>
  <c r="X373" i="12"/>
  <c r="AB373" i="12" s="1"/>
  <c r="X374" i="12"/>
  <c r="AB374" i="12" s="1"/>
  <c r="X375" i="12"/>
  <c r="AB375" i="12" s="1"/>
  <c r="X376" i="12"/>
  <c r="AB376" i="12" s="1"/>
  <c r="X377" i="12"/>
  <c r="X378" i="12"/>
  <c r="X379" i="12"/>
  <c r="AB379" i="12" s="1"/>
  <c r="X380" i="12"/>
  <c r="AB380" i="12" s="1"/>
  <c r="X381" i="12"/>
  <c r="AB381" i="12" s="1"/>
  <c r="X382" i="12"/>
  <c r="AB382" i="12" s="1"/>
  <c r="X383" i="12"/>
  <c r="AB383" i="12" s="1"/>
  <c r="X384" i="12"/>
  <c r="AB384" i="12" s="1"/>
  <c r="X385" i="12"/>
  <c r="AB385" i="12" s="1"/>
  <c r="X386" i="12"/>
  <c r="AB386" i="12" s="1"/>
  <c r="X387" i="12"/>
  <c r="AB387" i="12" s="1"/>
  <c r="X388" i="12"/>
  <c r="AB388" i="12" s="1"/>
  <c r="X389" i="12"/>
  <c r="AB389" i="12" s="1"/>
  <c r="X390" i="12"/>
  <c r="X391" i="12"/>
  <c r="X392" i="12"/>
  <c r="X393" i="12"/>
  <c r="X394" i="12"/>
  <c r="AB394" i="12" s="1"/>
  <c r="X395" i="12"/>
  <c r="AB395" i="12" s="1"/>
  <c r="X396" i="12"/>
  <c r="AB396" i="12" s="1"/>
  <c r="X397" i="12"/>
  <c r="AB397" i="12" s="1"/>
  <c r="X398" i="12"/>
  <c r="AB398" i="12" s="1"/>
  <c r="X399" i="12"/>
  <c r="AB399" i="12" s="1"/>
  <c r="X400" i="12"/>
  <c r="X401" i="12"/>
  <c r="AB401" i="12" s="1"/>
  <c r="X402" i="12"/>
  <c r="AB402" i="12" s="1"/>
  <c r="X403" i="12"/>
  <c r="X404" i="12"/>
  <c r="X405" i="12"/>
  <c r="AB405" i="12" s="1"/>
  <c r="X406" i="12"/>
  <c r="AB406" i="12" s="1"/>
  <c r="X407" i="12"/>
  <c r="AB407" i="12" s="1"/>
  <c r="X408" i="12"/>
  <c r="AB408" i="12" s="1"/>
  <c r="X409" i="12"/>
  <c r="AB409" i="12" s="1"/>
  <c r="X410" i="12"/>
  <c r="AB410" i="12" s="1"/>
  <c r="X411" i="12"/>
  <c r="AB411" i="12" s="1"/>
  <c r="X412" i="12"/>
  <c r="AB412" i="12" s="1"/>
  <c r="X413" i="12"/>
  <c r="AB413" i="12" s="1"/>
  <c r="X414" i="12"/>
  <c r="X415" i="12"/>
  <c r="AB415" i="12" s="1"/>
  <c r="X416" i="12"/>
  <c r="AB416" i="12" s="1"/>
  <c r="X417" i="12"/>
  <c r="AB417" i="12" s="1"/>
  <c r="X418" i="12"/>
  <c r="AB418" i="12" s="1"/>
  <c r="X419" i="12"/>
  <c r="AB419" i="12" s="1"/>
  <c r="X420" i="12"/>
  <c r="AB420" i="12" s="1"/>
  <c r="X421" i="12"/>
  <c r="AB421" i="12" s="1"/>
  <c r="X422" i="12"/>
  <c r="AB422" i="12" s="1"/>
  <c r="X423" i="12"/>
  <c r="AB423" i="12" s="1"/>
  <c r="X424" i="12"/>
  <c r="AB424" i="12" s="1"/>
  <c r="X425" i="12"/>
  <c r="AB425" i="12" s="1"/>
  <c r="X426" i="12"/>
  <c r="AB426" i="12" s="1"/>
  <c r="X427" i="12"/>
  <c r="AB427" i="12" s="1"/>
  <c r="X428" i="12"/>
  <c r="AB428" i="12" s="1"/>
  <c r="X429" i="12"/>
  <c r="X430" i="12"/>
  <c r="AB430" i="12" s="1"/>
  <c r="X431" i="12"/>
  <c r="AB431" i="12" s="1"/>
  <c r="X432" i="12"/>
  <c r="X433" i="12"/>
  <c r="AB433" i="12" s="1"/>
  <c r="X434" i="12"/>
  <c r="AB434" i="12" s="1"/>
  <c r="X435" i="12"/>
  <c r="AB435" i="12" s="1"/>
  <c r="X436" i="12"/>
  <c r="AB436" i="12" s="1"/>
  <c r="X437" i="12"/>
  <c r="X438" i="12"/>
  <c r="AB438" i="12" s="1"/>
  <c r="X439" i="12"/>
  <c r="AB439" i="12" s="1"/>
  <c r="X440" i="12"/>
  <c r="AB440" i="12" s="1"/>
  <c r="X441" i="12"/>
  <c r="AB441" i="12" s="1"/>
  <c r="X442" i="12"/>
  <c r="AB442" i="12" s="1"/>
  <c r="X443" i="12"/>
  <c r="AB443" i="12" s="1"/>
  <c r="X444" i="12"/>
  <c r="AB444" i="12" s="1"/>
  <c r="X445" i="12"/>
  <c r="AB445" i="12" s="1"/>
  <c r="X446" i="12"/>
  <c r="AB446" i="12" s="1"/>
  <c r="X447" i="12"/>
  <c r="X448" i="12"/>
  <c r="X449" i="12"/>
  <c r="AB449" i="12" s="1"/>
  <c r="X450" i="12"/>
  <c r="AB450" i="12" s="1"/>
  <c r="X451" i="12"/>
  <c r="AB451" i="12" s="1"/>
  <c r="X452" i="12"/>
  <c r="AB452" i="12" s="1"/>
  <c r="X453" i="12"/>
  <c r="AB453" i="12" s="1"/>
  <c r="X454" i="12"/>
  <c r="AB454" i="12" s="1"/>
  <c r="X455" i="12"/>
  <c r="AB455" i="12" s="1"/>
  <c r="X456" i="12"/>
  <c r="AB456" i="12" s="1"/>
  <c r="X457" i="12"/>
  <c r="AB457" i="12" s="1"/>
  <c r="X458" i="12"/>
  <c r="X459" i="12"/>
  <c r="AB459" i="12" s="1"/>
  <c r="X460" i="12"/>
  <c r="AB460" i="12" s="1"/>
  <c r="X461" i="12"/>
  <c r="X462" i="12"/>
  <c r="AB462" i="12" s="1"/>
  <c r="X463" i="12"/>
  <c r="AB463" i="12" s="1"/>
  <c r="X464" i="12"/>
  <c r="AB464" i="12" s="1"/>
  <c r="X465" i="12"/>
  <c r="AB465" i="12" s="1"/>
  <c r="X466" i="12"/>
  <c r="AB466" i="12" s="1"/>
  <c r="X467" i="12"/>
  <c r="AB467" i="12" s="1"/>
  <c r="X468" i="12"/>
  <c r="AB468" i="12" s="1"/>
  <c r="X469" i="12"/>
  <c r="X470" i="12"/>
  <c r="AB470" i="12" s="1"/>
  <c r="X471" i="12"/>
  <c r="AB471" i="12" s="1"/>
  <c r="X472" i="12"/>
  <c r="AB472" i="12" s="1"/>
  <c r="X473" i="12"/>
  <c r="AB473" i="12" s="1"/>
  <c r="X474" i="12"/>
  <c r="AB474" i="12" s="1"/>
  <c r="X475" i="12"/>
  <c r="X476" i="12"/>
  <c r="X477" i="12"/>
  <c r="AB477" i="12" s="1"/>
  <c r="X478" i="12"/>
  <c r="AB478" i="12" s="1"/>
  <c r="X479" i="12"/>
  <c r="AB479" i="12" s="1"/>
  <c r="X480" i="12"/>
  <c r="AB480" i="12" s="1"/>
  <c r="X481" i="12"/>
  <c r="AB481" i="12" s="1"/>
  <c r="X482" i="12"/>
  <c r="AB482" i="12" s="1"/>
  <c r="X483" i="12"/>
  <c r="X484" i="12"/>
  <c r="AB484" i="12" s="1"/>
  <c r="X485" i="12"/>
  <c r="AB485" i="12" s="1"/>
  <c r="X486" i="12"/>
  <c r="X487" i="12"/>
  <c r="AB487" i="12" s="1"/>
  <c r="X488" i="12"/>
  <c r="X489" i="12"/>
  <c r="AB489" i="12" s="1"/>
  <c r="X490" i="12"/>
  <c r="AB490" i="12" s="1"/>
  <c r="X491" i="12"/>
  <c r="AB491" i="12" s="1"/>
  <c r="X492" i="12"/>
  <c r="X493" i="12"/>
  <c r="AB493" i="12" s="1"/>
  <c r="X494" i="12"/>
  <c r="AB494" i="12" s="1"/>
  <c r="X495" i="12"/>
  <c r="AB495" i="12" s="1"/>
  <c r="X496" i="12"/>
  <c r="AB496" i="12" s="1"/>
  <c r="X497" i="12"/>
  <c r="X498" i="12"/>
  <c r="AB498" i="12" s="1"/>
  <c r="X499" i="12"/>
  <c r="AB499" i="12" s="1"/>
  <c r="X500" i="12"/>
  <c r="AB500" i="12" s="1"/>
  <c r="X501" i="12"/>
  <c r="X502" i="12"/>
  <c r="AB502" i="12" s="1"/>
  <c r="X503" i="12"/>
  <c r="AB503" i="12" s="1"/>
  <c r="X504" i="12"/>
  <c r="X505" i="12"/>
  <c r="AB505" i="12" s="1"/>
  <c r="X506" i="12"/>
  <c r="X507" i="12"/>
  <c r="AB507" i="12" s="1"/>
  <c r="X508" i="12"/>
  <c r="AB508" i="12" s="1"/>
  <c r="X509" i="12"/>
  <c r="AB509" i="12" s="1"/>
  <c r="X510" i="12"/>
  <c r="AB510" i="12" s="1"/>
  <c r="X511" i="12"/>
  <c r="AB511" i="12" s="1"/>
  <c r="U7" i="13"/>
  <c r="Y7" i="13" s="1"/>
  <c r="U8" i="13"/>
  <c r="Y8" i="13" s="1"/>
  <c r="U9" i="13"/>
  <c r="Y9" i="13" s="1"/>
  <c r="U10" i="13"/>
  <c r="Y10" i="13" s="1"/>
  <c r="U11" i="13"/>
  <c r="Y11" i="13" s="1"/>
  <c r="U12" i="13"/>
  <c r="Y12" i="13" s="1"/>
  <c r="U13" i="13"/>
  <c r="Y13" i="13" s="1"/>
  <c r="U14" i="13"/>
  <c r="Y14" i="13" s="1"/>
  <c r="U15" i="13"/>
  <c r="Y15" i="13" s="1"/>
  <c r="U16" i="13"/>
  <c r="Y16" i="13" s="1"/>
  <c r="U17" i="13"/>
  <c r="Y17" i="13" s="1"/>
  <c r="U18" i="13"/>
  <c r="Y18" i="13" s="1"/>
  <c r="U19" i="13"/>
  <c r="Y19" i="13" s="1"/>
  <c r="U20" i="13"/>
  <c r="Y20" i="13" s="1"/>
  <c r="U21" i="13"/>
  <c r="Y21" i="13" s="1"/>
  <c r="U22" i="13"/>
  <c r="Y22" i="13" s="1"/>
  <c r="U23" i="13"/>
  <c r="Y23" i="13" s="1"/>
  <c r="U24" i="13"/>
  <c r="Y24" i="13" s="1"/>
  <c r="U25" i="13"/>
  <c r="Y25" i="13" s="1"/>
  <c r="U26" i="13"/>
  <c r="Y26" i="13" s="1"/>
  <c r="U27" i="13"/>
  <c r="Y27" i="13" s="1"/>
  <c r="U28" i="13"/>
  <c r="Y28" i="13" s="1"/>
  <c r="U29" i="13"/>
  <c r="Y29" i="13" s="1"/>
  <c r="U30" i="13"/>
  <c r="Y30" i="13" s="1"/>
  <c r="U31" i="13"/>
  <c r="Y31" i="13" s="1"/>
  <c r="U32" i="13"/>
  <c r="Y32" i="13" s="1"/>
  <c r="U33" i="13"/>
  <c r="Y33" i="13" s="1"/>
  <c r="U34" i="13"/>
  <c r="Y34" i="13" s="1"/>
  <c r="U35" i="13"/>
  <c r="Y35" i="13" s="1"/>
  <c r="U36" i="13"/>
  <c r="Y36" i="13" s="1"/>
  <c r="X7" i="14"/>
  <c r="AB7" i="14" s="1"/>
  <c r="X8" i="14"/>
  <c r="AB8" i="14" s="1"/>
  <c r="X9" i="14"/>
  <c r="AB9" i="14" s="1"/>
  <c r="X10" i="14"/>
  <c r="AB10" i="14" s="1"/>
  <c r="X11" i="14"/>
  <c r="AB11" i="14" s="1"/>
  <c r="X12" i="14"/>
  <c r="AB12" i="14" s="1"/>
  <c r="X13" i="14"/>
  <c r="AB13" i="14" s="1"/>
  <c r="X14" i="14"/>
  <c r="AB14" i="14" s="1"/>
  <c r="X15" i="14"/>
  <c r="AB15" i="14" s="1"/>
  <c r="X16" i="14"/>
  <c r="AB16" i="14" s="1"/>
  <c r="X17" i="14"/>
  <c r="AB17" i="14" s="1"/>
  <c r="X18" i="14"/>
  <c r="AB18" i="14" s="1"/>
  <c r="X19" i="14"/>
  <c r="AB19" i="14" s="1"/>
  <c r="X20" i="14"/>
  <c r="X21" i="14"/>
  <c r="AB21" i="14" s="1"/>
  <c r="X22" i="14"/>
  <c r="X23" i="14"/>
  <c r="AB23" i="14" s="1"/>
  <c r="X24" i="14"/>
  <c r="AB24" i="14" s="1"/>
  <c r="X25" i="14"/>
  <c r="AB25" i="14" s="1"/>
  <c r="X26" i="14"/>
  <c r="AB26" i="14" s="1"/>
  <c r="X27" i="14"/>
  <c r="AB27" i="14" s="1"/>
  <c r="X28" i="14"/>
  <c r="AB28" i="14" s="1"/>
  <c r="X29" i="14"/>
  <c r="X30" i="14"/>
  <c r="X31" i="14"/>
  <c r="AB31" i="14" s="1"/>
  <c r="X32" i="14"/>
  <c r="X33" i="14"/>
  <c r="X34" i="14"/>
  <c r="AB34" i="14" s="1"/>
  <c r="X35" i="14"/>
  <c r="AB35" i="14" s="1"/>
  <c r="X36" i="14"/>
  <c r="X37" i="14"/>
  <c r="AB37" i="14" s="1"/>
  <c r="X38" i="14"/>
  <c r="AB38" i="14" s="1"/>
  <c r="X39" i="14"/>
  <c r="X40" i="14"/>
  <c r="AB40" i="14" s="1"/>
  <c r="X41" i="14"/>
  <c r="AB41" i="14" s="1"/>
  <c r="X42" i="14"/>
  <c r="AB42" i="14" s="1"/>
  <c r="X43" i="14"/>
  <c r="X44" i="14"/>
  <c r="AB44" i="14" s="1"/>
  <c r="X45" i="14"/>
  <c r="AB45" i="14" s="1"/>
  <c r="X46" i="14"/>
  <c r="AB46" i="14" s="1"/>
  <c r="AL7" i="13"/>
  <c r="AL8" i="13"/>
  <c r="AN8" i="13" s="1"/>
  <c r="AL9" i="13"/>
  <c r="AN9" i="13" s="1"/>
  <c r="AL10" i="13"/>
  <c r="AN10" i="13" s="1"/>
  <c r="AL11" i="13"/>
  <c r="AN11" i="13" s="1"/>
  <c r="AL12" i="13"/>
  <c r="AN12" i="13" s="1"/>
  <c r="AL13" i="13"/>
  <c r="AN13" i="13" s="1"/>
  <c r="AL14" i="13"/>
  <c r="AN14" i="13" s="1"/>
  <c r="AL15" i="13"/>
  <c r="AN15" i="13" s="1"/>
  <c r="AL16" i="13"/>
  <c r="AN16" i="13" s="1"/>
  <c r="AL17" i="13"/>
  <c r="AL18" i="13"/>
  <c r="AN18" i="13" s="1"/>
  <c r="AL19" i="13"/>
  <c r="AN19" i="13" s="1"/>
  <c r="AL20" i="13"/>
  <c r="AN20" i="13" s="1"/>
  <c r="AL21" i="13"/>
  <c r="AN21" i="13" s="1"/>
  <c r="AL22" i="13"/>
  <c r="AN22" i="13" s="1"/>
  <c r="AL23" i="13"/>
  <c r="AN23" i="13" s="1"/>
  <c r="AL24" i="13"/>
  <c r="AN24" i="13" s="1"/>
  <c r="AL25" i="13"/>
  <c r="AN25" i="13" s="1"/>
  <c r="AL26" i="13"/>
  <c r="AN26" i="13" s="1"/>
  <c r="AL27" i="13"/>
  <c r="AN27" i="13" s="1"/>
  <c r="AL28" i="13"/>
  <c r="AN28" i="13" s="1"/>
  <c r="AL29" i="13"/>
  <c r="AN29" i="13" s="1"/>
  <c r="AL30" i="13"/>
  <c r="AN30" i="13" s="1"/>
  <c r="AL31" i="13"/>
  <c r="AN31" i="13" s="1"/>
  <c r="AL32" i="13"/>
  <c r="AN32" i="13" s="1"/>
  <c r="AL33" i="13"/>
  <c r="AN33" i="13" s="1"/>
  <c r="AL34" i="13"/>
  <c r="AN34" i="13" s="1"/>
  <c r="AL35" i="13"/>
  <c r="AN35" i="13" s="1"/>
  <c r="AL36" i="13"/>
  <c r="AN36" i="13" s="1"/>
  <c r="V7" i="16"/>
  <c r="Z7" i="16" s="1"/>
  <c r="V8" i="16"/>
  <c r="Z8" i="16" s="1"/>
  <c r="V9" i="16"/>
  <c r="Z9" i="16" s="1"/>
  <c r="V10" i="16"/>
  <c r="Z10" i="16" s="1"/>
  <c r="V11" i="16"/>
  <c r="Z11" i="16" s="1"/>
  <c r="V12" i="16"/>
  <c r="Z12" i="16" s="1"/>
  <c r="V13" i="16"/>
  <c r="Z13" i="16" s="1"/>
  <c r="V14" i="16"/>
  <c r="Z14" i="16" s="1"/>
  <c r="V15" i="16"/>
  <c r="Z15" i="16" s="1"/>
  <c r="V16" i="16"/>
  <c r="Z16" i="16" s="1"/>
  <c r="V17" i="16"/>
  <c r="Z17" i="16" s="1"/>
  <c r="V18" i="16"/>
  <c r="Z18" i="16" s="1"/>
  <c r="V19" i="16"/>
  <c r="Z19" i="16" s="1"/>
  <c r="V20" i="16"/>
  <c r="Z20" i="16" s="1"/>
  <c r="V21" i="16"/>
  <c r="Z21" i="16" s="1"/>
  <c r="V22" i="16"/>
  <c r="V23" i="16"/>
  <c r="Z23" i="16" s="1"/>
  <c r="V24" i="16"/>
  <c r="Z24" i="16" s="1"/>
  <c r="V25" i="16"/>
  <c r="Z25" i="16" s="1"/>
  <c r="V26" i="16"/>
  <c r="Z26" i="16" s="1"/>
  <c r="V27" i="16"/>
  <c r="Z27" i="16" s="1"/>
  <c r="V28" i="16"/>
  <c r="Z28" i="16" s="1"/>
  <c r="V29" i="16"/>
  <c r="Z29" i="16" s="1"/>
  <c r="V30" i="16"/>
  <c r="Z30" i="16" s="1"/>
  <c r="V31" i="16"/>
  <c r="V32" i="16"/>
  <c r="Z32" i="16" s="1"/>
  <c r="V33" i="16"/>
  <c r="Z33" i="16" s="1"/>
  <c r="V34" i="16"/>
  <c r="Z34" i="16" s="1"/>
  <c r="V35" i="16"/>
  <c r="Z35" i="16" s="1"/>
  <c r="V36" i="16"/>
  <c r="V37" i="16"/>
  <c r="Z37" i="16" s="1"/>
  <c r="V38" i="16"/>
  <c r="Z38" i="16" s="1"/>
  <c r="V39" i="16"/>
  <c r="Z39" i="16" s="1"/>
  <c r="V40" i="16"/>
  <c r="V41" i="16"/>
  <c r="V42" i="16"/>
  <c r="Z42" i="16" s="1"/>
  <c r="V43" i="16"/>
  <c r="V44" i="16"/>
  <c r="Z44" i="16" s="1"/>
  <c r="V45" i="16"/>
  <c r="Z45" i="16" s="1"/>
  <c r="V46" i="16"/>
  <c r="Z46" i="16" s="1"/>
  <c r="V47" i="16"/>
  <c r="Z47" i="16" s="1"/>
  <c r="V48" i="16"/>
  <c r="Z48" i="16" s="1"/>
  <c r="V49" i="16"/>
  <c r="Z49" i="16" s="1"/>
  <c r="V50" i="16"/>
  <c r="Z50" i="16" s="1"/>
  <c r="V51" i="16"/>
  <c r="Z51" i="16" s="1"/>
  <c r="V52" i="16"/>
  <c r="Z52" i="16" s="1"/>
  <c r="V53" i="16"/>
  <c r="Z53" i="16" s="1"/>
  <c r="V54" i="16"/>
  <c r="Z54" i="16" s="1"/>
  <c r="V55" i="16"/>
  <c r="Z55" i="16" s="1"/>
  <c r="V56" i="16"/>
  <c r="Z56" i="16" s="1"/>
  <c r="V57" i="16"/>
  <c r="Z57" i="16" s="1"/>
  <c r="V58" i="16"/>
  <c r="Z58" i="16" s="1"/>
  <c r="V59" i="16"/>
  <c r="V60" i="16"/>
  <c r="Z60" i="16" s="1"/>
  <c r="V61" i="16"/>
  <c r="Z61" i="16" s="1"/>
  <c r="V62" i="16"/>
  <c r="V63" i="16"/>
  <c r="V64" i="16"/>
  <c r="Z64" i="16" s="1"/>
  <c r="V65" i="16"/>
  <c r="Z65" i="16" s="1"/>
  <c r="V66" i="16"/>
  <c r="V67" i="16"/>
  <c r="Z67" i="16" s="1"/>
  <c r="V68" i="16"/>
  <c r="Z68" i="16" s="1"/>
  <c r="V69" i="16"/>
  <c r="Z69" i="16" s="1"/>
  <c r="V70" i="16"/>
  <c r="Z70" i="16" s="1"/>
  <c r="V71" i="16"/>
  <c r="Z71" i="16" s="1"/>
  <c r="V72" i="16"/>
  <c r="V73" i="16"/>
  <c r="Z73" i="16" s="1"/>
  <c r="V74" i="16"/>
  <c r="Z74" i="16" s="1"/>
  <c r="V75" i="16"/>
  <c r="Z75" i="16" s="1"/>
  <c r="V76" i="16"/>
  <c r="V77" i="16"/>
  <c r="Z77" i="16" s="1"/>
  <c r="V78" i="16"/>
  <c r="Z78" i="16" s="1"/>
  <c r="V79" i="16"/>
  <c r="Z79" i="16" s="1"/>
  <c r="V80" i="16"/>
  <c r="Z80" i="16" s="1"/>
  <c r="V81" i="16"/>
  <c r="Z81" i="16" s="1"/>
  <c r="V82" i="16"/>
  <c r="Z82" i="16" s="1"/>
  <c r="V83" i="16"/>
  <c r="Z83" i="16" s="1"/>
  <c r="V84" i="16"/>
  <c r="V85" i="16"/>
  <c r="Z85" i="16" s="1"/>
  <c r="V86" i="16"/>
  <c r="Z86" i="16" s="1"/>
  <c r="V87" i="16"/>
  <c r="Z87" i="16" s="1"/>
  <c r="V88" i="16"/>
  <c r="V89" i="16"/>
  <c r="Z89" i="16" s="1"/>
  <c r="V90" i="16"/>
  <c r="Z90" i="16" s="1"/>
  <c r="V91" i="16"/>
  <c r="Z91" i="16" s="1"/>
  <c r="V92" i="16"/>
  <c r="Z92" i="16" s="1"/>
  <c r="V93" i="16"/>
  <c r="Z93" i="16" s="1"/>
  <c r="V94" i="16"/>
  <c r="Z94" i="16" s="1"/>
  <c r="V95" i="16"/>
  <c r="V96" i="16"/>
  <c r="Z96" i="16" s="1"/>
  <c r="V97" i="16"/>
  <c r="Z97" i="16" s="1"/>
  <c r="V98" i="16"/>
  <c r="Z98" i="16" s="1"/>
  <c r="V99" i="16"/>
  <c r="Z99" i="16" s="1"/>
  <c r="V100" i="16"/>
  <c r="V101" i="16"/>
  <c r="V102" i="16"/>
  <c r="Z102" i="16" s="1"/>
  <c r="V103" i="16"/>
  <c r="Z103" i="16" s="1"/>
  <c r="V104" i="16"/>
  <c r="Z104" i="16" s="1"/>
  <c r="V105" i="16"/>
  <c r="Z105" i="16" s="1"/>
  <c r="V106" i="16"/>
  <c r="Z106" i="16" s="1"/>
  <c r="V107" i="16"/>
  <c r="Z107" i="16" s="1"/>
  <c r="V108" i="16"/>
  <c r="Z108" i="16" s="1"/>
  <c r="V109" i="16"/>
  <c r="Z109" i="16" s="1"/>
  <c r="V110" i="16"/>
  <c r="Z110" i="16" s="1"/>
  <c r="V111" i="16"/>
  <c r="Z111" i="16" s="1"/>
  <c r="V112" i="16"/>
  <c r="Z112" i="16" s="1"/>
  <c r="V113" i="16"/>
  <c r="Z113" i="16" s="1"/>
  <c r="V114" i="16"/>
  <c r="Z114" i="16" s="1"/>
  <c r="V115" i="16"/>
  <c r="V116" i="16"/>
  <c r="Z116" i="16" s="1"/>
  <c r="V117" i="16"/>
  <c r="V118" i="16"/>
  <c r="Z118" i="16" s="1"/>
  <c r="V119" i="16"/>
  <c r="Z119" i="16" s="1"/>
  <c r="V120" i="16"/>
  <c r="Z120" i="16" s="1"/>
  <c r="V121" i="16"/>
  <c r="Z121" i="16" s="1"/>
  <c r="V122" i="16"/>
  <c r="Z122" i="16" s="1"/>
  <c r="V123" i="16"/>
  <c r="Z123" i="16" s="1"/>
  <c r="V124" i="16"/>
  <c r="V125" i="16"/>
  <c r="V126" i="16"/>
  <c r="Z126" i="16" s="1"/>
  <c r="V127" i="16"/>
  <c r="Z127" i="16" s="1"/>
  <c r="V128" i="16"/>
  <c r="Z128" i="16" s="1"/>
  <c r="V129" i="16"/>
  <c r="Z129" i="16" s="1"/>
  <c r="V130" i="16"/>
  <c r="Z130" i="16" s="1"/>
  <c r="V131" i="16"/>
  <c r="Z131" i="16" s="1"/>
  <c r="V132" i="16"/>
  <c r="Z132" i="16" s="1"/>
  <c r="V133" i="16"/>
  <c r="Z133" i="16" s="1"/>
  <c r="V134" i="16"/>
  <c r="Z134" i="16" s="1"/>
  <c r="V135" i="16"/>
  <c r="Z135" i="16" s="1"/>
  <c r="V136" i="16"/>
  <c r="Z136" i="16" s="1"/>
  <c r="V137" i="16"/>
  <c r="Z137" i="16" s="1"/>
  <c r="V138" i="16"/>
  <c r="Z138" i="16" s="1"/>
  <c r="V139" i="16"/>
  <c r="Z139" i="16" s="1"/>
  <c r="V140" i="16"/>
  <c r="V141" i="16"/>
  <c r="Z141" i="16" s="1"/>
  <c r="V142" i="16"/>
  <c r="Z142" i="16" s="1"/>
  <c r="V143" i="16"/>
  <c r="V144" i="16"/>
  <c r="V145" i="16"/>
  <c r="V146" i="16"/>
  <c r="Z146" i="16" s="1"/>
  <c r="V147" i="16"/>
  <c r="Z147" i="16" s="1"/>
  <c r="V148" i="16"/>
  <c r="Z148" i="16" s="1"/>
  <c r="V149" i="16"/>
  <c r="V150" i="16"/>
  <c r="Z150" i="16" s="1"/>
  <c r="V151" i="16"/>
  <c r="V152" i="16"/>
  <c r="V153" i="16"/>
  <c r="V154" i="16"/>
  <c r="Z154" i="16" s="1"/>
  <c r="V155" i="16"/>
  <c r="Z155" i="16" s="1"/>
  <c r="V156" i="16"/>
  <c r="Z156" i="16" s="1"/>
  <c r="V157" i="16"/>
  <c r="Z157" i="16" s="1"/>
  <c r="V158" i="16"/>
  <c r="Z158" i="16" s="1"/>
  <c r="V159" i="16"/>
  <c r="V160" i="16"/>
  <c r="V161" i="16"/>
  <c r="Z161" i="16" s="1"/>
  <c r="V162" i="16"/>
  <c r="Z162" i="16" s="1"/>
  <c r="V163" i="16"/>
  <c r="Z163" i="16" s="1"/>
  <c r="V164" i="16"/>
  <c r="Z164" i="16" s="1"/>
  <c r="V165" i="16"/>
  <c r="V166" i="16"/>
  <c r="Z166" i="16" s="1"/>
  <c r="V167" i="16"/>
  <c r="Z167" i="16" s="1"/>
  <c r="V168" i="16"/>
  <c r="Z168" i="16" s="1"/>
  <c r="V169" i="16"/>
  <c r="Z169" i="16" s="1"/>
  <c r="V170" i="16"/>
  <c r="Z170" i="16" s="1"/>
  <c r="V171" i="16"/>
  <c r="Z171" i="16" s="1"/>
  <c r="V172" i="16"/>
  <c r="Z172" i="16" s="1"/>
  <c r="V173" i="16"/>
  <c r="Z173" i="16" s="1"/>
  <c r="V174" i="16"/>
  <c r="Z174" i="16" s="1"/>
  <c r="V175" i="16"/>
  <c r="Z175" i="16" s="1"/>
  <c r="V176" i="16"/>
  <c r="Z176" i="16" s="1"/>
  <c r="V177" i="16"/>
  <c r="V178" i="16"/>
  <c r="Z178" i="16" s="1"/>
  <c r="V179" i="16"/>
  <c r="V180" i="16"/>
  <c r="Z180" i="16" s="1"/>
  <c r="V181" i="16"/>
  <c r="Z181" i="16" s="1"/>
  <c r="V182" i="16"/>
  <c r="Z182" i="16" s="1"/>
  <c r="V183" i="16"/>
  <c r="Z183" i="16" s="1"/>
  <c r="V184" i="16"/>
  <c r="V185" i="16"/>
  <c r="V186" i="16"/>
  <c r="Z186" i="16" s="1"/>
  <c r="V187" i="16"/>
  <c r="Z187" i="16" s="1"/>
  <c r="V188" i="16"/>
  <c r="Z188" i="16" s="1"/>
  <c r="V189" i="16"/>
  <c r="Z189" i="16" s="1"/>
  <c r="V190" i="16"/>
  <c r="Z190" i="16" s="1"/>
  <c r="V191" i="16"/>
  <c r="Z191" i="16" s="1"/>
  <c r="V192" i="16"/>
  <c r="Z192" i="16" s="1"/>
  <c r="V193" i="16"/>
  <c r="V194" i="16"/>
  <c r="Z194" i="16" s="1"/>
  <c r="V195" i="16"/>
  <c r="Z195" i="16" s="1"/>
  <c r="V196" i="16"/>
  <c r="Z196" i="16" s="1"/>
  <c r="V197" i="16"/>
  <c r="Z197" i="16" s="1"/>
  <c r="V198" i="16"/>
  <c r="Z198" i="16" s="1"/>
  <c r="V199" i="16"/>
  <c r="Z199" i="16" s="1"/>
  <c r="V200" i="16"/>
  <c r="Z200" i="16" s="1"/>
  <c r="V201" i="16"/>
  <c r="Z201" i="16" s="1"/>
  <c r="V202" i="16"/>
  <c r="Z202" i="16" s="1"/>
  <c r="V203" i="16"/>
  <c r="V204" i="16"/>
  <c r="Z204" i="16" s="1"/>
  <c r="V205" i="16"/>
  <c r="Z205" i="16" s="1"/>
  <c r="V206" i="16"/>
  <c r="Z206" i="16" s="1"/>
  <c r="V207" i="16"/>
  <c r="Z207" i="16" s="1"/>
  <c r="V208" i="16"/>
  <c r="Z208" i="16" s="1"/>
  <c r="V209" i="16"/>
  <c r="Z209" i="16" s="1"/>
  <c r="V210" i="16"/>
  <c r="Z210" i="16" s="1"/>
  <c r="V211" i="16"/>
  <c r="Z211" i="16" s="1"/>
  <c r="V212" i="16"/>
  <c r="Z212" i="16" s="1"/>
  <c r="V213" i="16"/>
  <c r="Z213" i="16" s="1"/>
  <c r="V214" i="16"/>
  <c r="Z214" i="16" s="1"/>
  <c r="V215" i="16"/>
  <c r="V216" i="16"/>
  <c r="V217" i="16"/>
  <c r="Z217" i="16" s="1"/>
  <c r="V218" i="16"/>
  <c r="V219" i="16"/>
  <c r="V220" i="16"/>
  <c r="Z220" i="16" s="1"/>
  <c r="V221" i="16"/>
  <c r="Z221" i="16" s="1"/>
  <c r="V222" i="16"/>
  <c r="Z222" i="16" s="1"/>
  <c r="V223" i="16"/>
  <c r="Z223" i="16" s="1"/>
  <c r="V224" i="16"/>
  <c r="Z224" i="16" s="1"/>
  <c r="V225" i="16"/>
  <c r="Z225" i="16" s="1"/>
  <c r="V226" i="16"/>
  <c r="V227" i="16"/>
  <c r="Z227" i="16" s="1"/>
  <c r="V228" i="16"/>
  <c r="V229" i="16"/>
  <c r="Z229" i="16" s="1"/>
  <c r="V230" i="16"/>
  <c r="Z230" i="16" s="1"/>
  <c r="V231" i="16"/>
  <c r="V232" i="16"/>
  <c r="Z232" i="16" s="1"/>
  <c r="V233" i="16"/>
  <c r="Z233" i="16" s="1"/>
  <c r="V234" i="16"/>
  <c r="Z234" i="16" s="1"/>
  <c r="V235" i="16"/>
  <c r="Z235" i="16" s="1"/>
  <c r="V236" i="16"/>
  <c r="Z236" i="16" s="1"/>
  <c r="V237" i="16"/>
  <c r="Z237" i="16" s="1"/>
  <c r="V238" i="16"/>
  <c r="Z238" i="16" s="1"/>
  <c r="V239" i="16"/>
  <c r="Z239" i="16" s="1"/>
  <c r="V240" i="16"/>
  <c r="Z240" i="16" s="1"/>
  <c r="V241" i="16"/>
  <c r="Z241" i="16" s="1"/>
  <c r="V242" i="16"/>
  <c r="Z242" i="16" s="1"/>
  <c r="V243" i="16"/>
  <c r="Z243" i="16" s="1"/>
  <c r="V244" i="16"/>
  <c r="Z244" i="16" s="1"/>
  <c r="V245" i="16"/>
  <c r="Z245" i="16" s="1"/>
  <c r="V246" i="16"/>
  <c r="Z246" i="16" s="1"/>
  <c r="V247" i="16"/>
  <c r="Z247" i="16" s="1"/>
  <c r="V248" i="16"/>
  <c r="AH7" i="14"/>
  <c r="AJ7" i="14" s="1"/>
  <c r="AH8" i="14"/>
  <c r="AJ8" i="14" s="1"/>
  <c r="AH9" i="14"/>
  <c r="AJ9" i="14" s="1"/>
  <c r="AH10" i="14"/>
  <c r="AJ10" i="14" s="1"/>
  <c r="AH11" i="14"/>
  <c r="AJ11" i="14" s="1"/>
  <c r="AH12" i="14"/>
  <c r="AJ12" i="14" s="1"/>
  <c r="AH13" i="14"/>
  <c r="AJ13" i="14" s="1"/>
  <c r="AH14" i="14"/>
  <c r="AJ14" i="14" s="1"/>
  <c r="AH15" i="14"/>
  <c r="AJ15" i="14" s="1"/>
  <c r="AH16" i="14"/>
  <c r="AJ16" i="14" s="1"/>
  <c r="AH17" i="14"/>
  <c r="AJ17" i="14" s="1"/>
  <c r="AH18" i="14"/>
  <c r="AJ18" i="14" s="1"/>
  <c r="AH19" i="14"/>
  <c r="AJ19" i="14" s="1"/>
  <c r="AH20" i="14"/>
  <c r="AJ20" i="14" s="1"/>
  <c r="AH21" i="14"/>
  <c r="AJ21" i="14" s="1"/>
  <c r="AH22" i="14"/>
  <c r="AJ22" i="14" s="1"/>
  <c r="AH23" i="14"/>
  <c r="AJ23" i="14" s="1"/>
  <c r="AH24" i="14"/>
  <c r="AJ24" i="14" s="1"/>
  <c r="AH25" i="14"/>
  <c r="AJ25" i="14" s="1"/>
  <c r="AH26" i="14"/>
  <c r="AJ26" i="14" s="1"/>
  <c r="AH27" i="14"/>
  <c r="AJ27" i="14" s="1"/>
  <c r="AH28" i="14"/>
  <c r="AJ28" i="14" s="1"/>
  <c r="AH29" i="14"/>
  <c r="AJ29" i="14" s="1"/>
  <c r="AH30" i="14"/>
  <c r="AJ30" i="14" s="1"/>
  <c r="AH31" i="14"/>
  <c r="AJ31" i="14" s="1"/>
  <c r="AH32" i="14"/>
  <c r="AJ32" i="14" s="1"/>
  <c r="AH33" i="14"/>
  <c r="AJ33" i="14" s="1"/>
  <c r="AH34" i="14"/>
  <c r="AJ34" i="14" s="1"/>
  <c r="AH35" i="14"/>
  <c r="AJ35" i="14" s="1"/>
  <c r="AH36" i="14"/>
  <c r="AJ36" i="14" s="1"/>
  <c r="AH37" i="14"/>
  <c r="AJ37" i="14" s="1"/>
  <c r="AH38" i="14"/>
  <c r="AJ38" i="14" s="1"/>
  <c r="AH39" i="14"/>
  <c r="AJ39" i="14" s="1"/>
  <c r="AH40" i="14"/>
  <c r="AJ40" i="14" s="1"/>
  <c r="AH41" i="14"/>
  <c r="AJ41" i="14" s="1"/>
  <c r="AH42" i="14"/>
  <c r="AJ42" i="14" s="1"/>
  <c r="AH43" i="14"/>
  <c r="AJ43" i="14" s="1"/>
  <c r="AH44" i="14"/>
  <c r="AJ44" i="14" s="1"/>
  <c r="AH45" i="14"/>
  <c r="AJ45" i="14" s="1"/>
  <c r="AH46" i="14"/>
  <c r="AJ46" i="14" s="1"/>
  <c r="T7" i="12"/>
  <c r="AD7" i="12" s="1"/>
  <c r="T8" i="12"/>
  <c r="AD8" i="12" s="1"/>
  <c r="T9" i="12"/>
  <c r="AD9" i="12" s="1"/>
  <c r="T10" i="12"/>
  <c r="AD10" i="12" s="1"/>
  <c r="T11" i="12"/>
  <c r="AD11" i="12" s="1"/>
  <c r="T12" i="12"/>
  <c r="AD12" i="12" s="1"/>
  <c r="T13" i="12"/>
  <c r="AD13" i="12" s="1"/>
  <c r="T14" i="12"/>
  <c r="AD14" i="12" s="1"/>
  <c r="T15" i="12"/>
  <c r="AD15" i="12" s="1"/>
  <c r="T16" i="12"/>
  <c r="AD16" i="12" s="1"/>
  <c r="T17" i="12"/>
  <c r="AD17" i="12" s="1"/>
  <c r="T18" i="12"/>
  <c r="AD18" i="12" s="1"/>
  <c r="T19" i="12"/>
  <c r="AD19" i="12" s="1"/>
  <c r="T20" i="12"/>
  <c r="AD20" i="12" s="1"/>
  <c r="T21" i="12"/>
  <c r="AD21" i="12" s="1"/>
  <c r="T22" i="12"/>
  <c r="AD22" i="12" s="1"/>
  <c r="T23" i="12"/>
  <c r="AD23" i="12" s="1"/>
  <c r="T24" i="12"/>
  <c r="AD24" i="12" s="1"/>
  <c r="T25" i="12"/>
  <c r="AD25" i="12" s="1"/>
  <c r="T26" i="12"/>
  <c r="AD26" i="12" s="1"/>
  <c r="T27" i="12"/>
  <c r="AD27" i="12" s="1"/>
  <c r="T28" i="12"/>
  <c r="AD28" i="12" s="1"/>
  <c r="T29" i="12"/>
  <c r="AD29" i="12" s="1"/>
  <c r="T30" i="12"/>
  <c r="AD30" i="12" s="1"/>
  <c r="T31" i="12"/>
  <c r="AD31" i="12" s="1"/>
  <c r="T32" i="12"/>
  <c r="AD32" i="12" s="1"/>
  <c r="T33" i="12"/>
  <c r="AD33" i="12" s="1"/>
  <c r="T34" i="12"/>
  <c r="AD34" i="12" s="1"/>
  <c r="T35" i="12"/>
  <c r="AD35" i="12" s="1"/>
  <c r="T36" i="12"/>
  <c r="AD36" i="12" s="1"/>
  <c r="T37" i="12"/>
  <c r="AD37" i="12" s="1"/>
  <c r="T38" i="12"/>
  <c r="AD38" i="12" s="1"/>
  <c r="T39" i="12"/>
  <c r="AD39" i="12" s="1"/>
  <c r="T40" i="12"/>
  <c r="AD40" i="12" s="1"/>
  <c r="T41" i="12"/>
  <c r="AD41" i="12" s="1"/>
  <c r="T42" i="12"/>
  <c r="AD42" i="12" s="1"/>
  <c r="T43" i="12"/>
  <c r="AD43" i="12" s="1"/>
  <c r="T44" i="12"/>
  <c r="AD44" i="12" s="1"/>
  <c r="T45" i="12"/>
  <c r="AD45" i="12" s="1"/>
  <c r="T46" i="12"/>
  <c r="AD46" i="12" s="1"/>
  <c r="T47" i="12"/>
  <c r="AD47" i="12" s="1"/>
  <c r="T48" i="12"/>
  <c r="AD48" i="12" s="1"/>
  <c r="T49" i="12"/>
  <c r="AD49" i="12" s="1"/>
  <c r="T50" i="12"/>
  <c r="AD50" i="12" s="1"/>
  <c r="T51" i="12"/>
  <c r="AD51" i="12" s="1"/>
  <c r="T52" i="12"/>
  <c r="AD52" i="12" s="1"/>
  <c r="T53" i="12"/>
  <c r="AD53" i="12" s="1"/>
  <c r="T54" i="12"/>
  <c r="AD54" i="12" s="1"/>
  <c r="T55" i="12"/>
  <c r="AD55" i="12" s="1"/>
  <c r="T56" i="12"/>
  <c r="AD56" i="12" s="1"/>
  <c r="T57" i="12"/>
  <c r="AD57" i="12" s="1"/>
  <c r="T58" i="12"/>
  <c r="AD58" i="12" s="1"/>
  <c r="T59" i="12"/>
  <c r="AD59" i="12" s="1"/>
  <c r="T60" i="12"/>
  <c r="AD60" i="12" s="1"/>
  <c r="T61" i="12"/>
  <c r="AD61" i="12" s="1"/>
  <c r="T62" i="12"/>
  <c r="AD62" i="12" s="1"/>
  <c r="T63" i="12"/>
  <c r="AD63" i="12" s="1"/>
  <c r="T64" i="12"/>
  <c r="AD64" i="12" s="1"/>
  <c r="T65" i="12"/>
  <c r="AD65" i="12" s="1"/>
  <c r="T66" i="12"/>
  <c r="AD66" i="12" s="1"/>
  <c r="T67" i="12"/>
  <c r="AD67" i="12" s="1"/>
  <c r="T68" i="12"/>
  <c r="AD68" i="12" s="1"/>
  <c r="T69" i="12"/>
  <c r="AD69" i="12" s="1"/>
  <c r="T70" i="12"/>
  <c r="AD70" i="12" s="1"/>
  <c r="T71" i="12"/>
  <c r="AD71" i="12" s="1"/>
  <c r="T72" i="12"/>
  <c r="AD72" i="12" s="1"/>
  <c r="T73" i="12"/>
  <c r="AD73" i="12" s="1"/>
  <c r="T74" i="12"/>
  <c r="AD74" i="12" s="1"/>
  <c r="T75" i="12"/>
  <c r="AD75" i="12" s="1"/>
  <c r="T76" i="12"/>
  <c r="AD76" i="12" s="1"/>
  <c r="T77" i="12"/>
  <c r="AD77" i="12" s="1"/>
  <c r="T78" i="12"/>
  <c r="AD78" i="12" s="1"/>
  <c r="T79" i="12"/>
  <c r="AD79" i="12" s="1"/>
  <c r="T80" i="12"/>
  <c r="AD80" i="12" s="1"/>
  <c r="T81" i="12"/>
  <c r="AD81" i="12" s="1"/>
  <c r="T82" i="12"/>
  <c r="AD82" i="12" s="1"/>
  <c r="T83" i="12"/>
  <c r="AD83" i="12" s="1"/>
  <c r="T84" i="12"/>
  <c r="AD84" i="12" s="1"/>
  <c r="T85" i="12"/>
  <c r="AD85" i="12" s="1"/>
  <c r="T86" i="12"/>
  <c r="AD86" i="12" s="1"/>
  <c r="T87" i="12"/>
  <c r="AD87" i="12" s="1"/>
  <c r="T88" i="12"/>
  <c r="AD88" i="12" s="1"/>
  <c r="T89" i="12"/>
  <c r="AD89" i="12" s="1"/>
  <c r="T90" i="12"/>
  <c r="AD90" i="12" s="1"/>
  <c r="T91" i="12"/>
  <c r="AD91" i="12" s="1"/>
  <c r="T92" i="12"/>
  <c r="AD92" i="12" s="1"/>
  <c r="T93" i="12"/>
  <c r="AD93" i="12" s="1"/>
  <c r="T94" i="12"/>
  <c r="AD94" i="12" s="1"/>
  <c r="T95" i="12"/>
  <c r="AD95" i="12" s="1"/>
  <c r="T96" i="12"/>
  <c r="AD96" i="12" s="1"/>
  <c r="T97" i="12"/>
  <c r="AD97" i="12" s="1"/>
  <c r="T98" i="12"/>
  <c r="AD98" i="12" s="1"/>
  <c r="T99" i="12"/>
  <c r="AD99" i="12" s="1"/>
  <c r="T100" i="12"/>
  <c r="AD100" i="12" s="1"/>
  <c r="T101" i="12"/>
  <c r="AD101" i="12" s="1"/>
  <c r="T102" i="12"/>
  <c r="AD102" i="12" s="1"/>
  <c r="T103" i="12"/>
  <c r="AD103" i="12" s="1"/>
  <c r="T104" i="12"/>
  <c r="AD104" i="12" s="1"/>
  <c r="T105" i="12"/>
  <c r="AD105" i="12" s="1"/>
  <c r="T106" i="12"/>
  <c r="AD106" i="12" s="1"/>
  <c r="T107" i="12"/>
  <c r="AD107" i="12" s="1"/>
  <c r="T108" i="12"/>
  <c r="AD108" i="12" s="1"/>
  <c r="T109" i="12"/>
  <c r="AD109" i="12" s="1"/>
  <c r="T110" i="12"/>
  <c r="AD110" i="12" s="1"/>
  <c r="T111" i="12"/>
  <c r="AD111" i="12" s="1"/>
  <c r="T112" i="12"/>
  <c r="AD112" i="12" s="1"/>
  <c r="T113" i="12"/>
  <c r="AD113" i="12" s="1"/>
  <c r="T114" i="12"/>
  <c r="AD114" i="12" s="1"/>
  <c r="T115" i="12"/>
  <c r="AD115" i="12" s="1"/>
  <c r="T116" i="12"/>
  <c r="AD116" i="12" s="1"/>
  <c r="T117" i="12"/>
  <c r="AD117" i="12" s="1"/>
  <c r="T118" i="12"/>
  <c r="AD118" i="12" s="1"/>
  <c r="T119" i="12"/>
  <c r="AD119" i="12" s="1"/>
  <c r="T120" i="12"/>
  <c r="AD120" i="12" s="1"/>
  <c r="T121" i="12"/>
  <c r="AD121" i="12" s="1"/>
  <c r="T122" i="12"/>
  <c r="AD122" i="12" s="1"/>
  <c r="T123" i="12"/>
  <c r="AD123" i="12" s="1"/>
  <c r="T124" i="12"/>
  <c r="AD124" i="12" s="1"/>
  <c r="T125" i="12"/>
  <c r="AD125" i="12" s="1"/>
  <c r="T126" i="12"/>
  <c r="AD126" i="12" s="1"/>
  <c r="T127" i="12"/>
  <c r="AD127" i="12" s="1"/>
  <c r="T128" i="12"/>
  <c r="AD128" i="12" s="1"/>
  <c r="T129" i="12"/>
  <c r="AD129" i="12" s="1"/>
  <c r="T130" i="12"/>
  <c r="AD130" i="12" s="1"/>
  <c r="T131" i="12"/>
  <c r="AD131" i="12" s="1"/>
  <c r="T132" i="12"/>
  <c r="AD132" i="12" s="1"/>
  <c r="T133" i="12"/>
  <c r="AD133" i="12" s="1"/>
  <c r="T134" i="12"/>
  <c r="AD134" i="12" s="1"/>
  <c r="T135" i="12"/>
  <c r="AD135" i="12" s="1"/>
  <c r="T136" i="12"/>
  <c r="AD136" i="12" s="1"/>
  <c r="T137" i="12"/>
  <c r="AD137" i="12" s="1"/>
  <c r="T138" i="12"/>
  <c r="AD138" i="12" s="1"/>
  <c r="T139" i="12"/>
  <c r="AD139" i="12" s="1"/>
  <c r="T140" i="12"/>
  <c r="AD140" i="12" s="1"/>
  <c r="T141" i="12"/>
  <c r="AD141" i="12" s="1"/>
  <c r="T142" i="12"/>
  <c r="AD142" i="12" s="1"/>
  <c r="T143" i="12"/>
  <c r="AD143" i="12" s="1"/>
  <c r="T144" i="12"/>
  <c r="AD144" i="12" s="1"/>
  <c r="T145" i="12"/>
  <c r="AD145" i="12" s="1"/>
  <c r="T146" i="12"/>
  <c r="AD146" i="12" s="1"/>
  <c r="T147" i="12"/>
  <c r="AD147" i="12" s="1"/>
  <c r="T148" i="12"/>
  <c r="AD148" i="12" s="1"/>
  <c r="T149" i="12"/>
  <c r="AD149" i="12" s="1"/>
  <c r="T150" i="12"/>
  <c r="AD150" i="12" s="1"/>
  <c r="T151" i="12"/>
  <c r="AD151" i="12" s="1"/>
  <c r="T152" i="12"/>
  <c r="AD152" i="12" s="1"/>
  <c r="T153" i="12"/>
  <c r="AD153" i="12" s="1"/>
  <c r="T154" i="12"/>
  <c r="AD154" i="12" s="1"/>
  <c r="T155" i="12"/>
  <c r="AD155" i="12" s="1"/>
  <c r="T156" i="12"/>
  <c r="AD156" i="12" s="1"/>
  <c r="T157" i="12"/>
  <c r="AD157" i="12" s="1"/>
  <c r="T158" i="12"/>
  <c r="AD158" i="12" s="1"/>
  <c r="T159" i="12"/>
  <c r="AD159" i="12" s="1"/>
  <c r="T160" i="12"/>
  <c r="AD160" i="12" s="1"/>
  <c r="T161" i="12"/>
  <c r="AD161" i="12" s="1"/>
  <c r="T162" i="12"/>
  <c r="AD162" i="12" s="1"/>
  <c r="T163" i="12"/>
  <c r="AD163" i="12" s="1"/>
  <c r="T164" i="12"/>
  <c r="AD164" i="12" s="1"/>
  <c r="T165" i="12"/>
  <c r="AD165" i="12" s="1"/>
  <c r="T166" i="12"/>
  <c r="AD166" i="12" s="1"/>
  <c r="T167" i="12"/>
  <c r="AD167" i="12" s="1"/>
  <c r="T168" i="12"/>
  <c r="AD168" i="12" s="1"/>
  <c r="T169" i="12"/>
  <c r="AD169" i="12" s="1"/>
  <c r="T170" i="12"/>
  <c r="AD170" i="12" s="1"/>
  <c r="T171" i="12"/>
  <c r="AD171" i="12" s="1"/>
  <c r="T172" i="12"/>
  <c r="AD172" i="12" s="1"/>
  <c r="T173" i="12"/>
  <c r="AD173" i="12" s="1"/>
  <c r="T174" i="12"/>
  <c r="AD174" i="12" s="1"/>
  <c r="T175" i="12"/>
  <c r="AD175" i="12" s="1"/>
  <c r="T176" i="12"/>
  <c r="AD176" i="12" s="1"/>
  <c r="T177" i="12"/>
  <c r="AD177" i="12" s="1"/>
  <c r="T178" i="12"/>
  <c r="AD178" i="12" s="1"/>
  <c r="T179" i="12"/>
  <c r="AD179" i="12" s="1"/>
  <c r="T180" i="12"/>
  <c r="AD180" i="12" s="1"/>
  <c r="T181" i="12"/>
  <c r="AD181" i="12" s="1"/>
  <c r="T182" i="12"/>
  <c r="AD182" i="12" s="1"/>
  <c r="T183" i="12"/>
  <c r="AD183" i="12" s="1"/>
  <c r="T184" i="12"/>
  <c r="AD184" i="12" s="1"/>
  <c r="T185" i="12"/>
  <c r="AD185" i="12" s="1"/>
  <c r="T186" i="12"/>
  <c r="AD186" i="12" s="1"/>
  <c r="T187" i="12"/>
  <c r="AD187" i="12" s="1"/>
  <c r="T188" i="12"/>
  <c r="AD188" i="12" s="1"/>
  <c r="T189" i="12"/>
  <c r="AD189" i="12" s="1"/>
  <c r="T190" i="12"/>
  <c r="AD190" i="12" s="1"/>
  <c r="T191" i="12"/>
  <c r="AD191" i="12" s="1"/>
  <c r="T192" i="12"/>
  <c r="AD192" i="12" s="1"/>
  <c r="T193" i="12"/>
  <c r="AD193" i="12" s="1"/>
  <c r="T194" i="12"/>
  <c r="AD194" i="12" s="1"/>
  <c r="T195" i="12"/>
  <c r="AD195" i="12" s="1"/>
  <c r="T196" i="12"/>
  <c r="AD196" i="12" s="1"/>
  <c r="T197" i="12"/>
  <c r="AD197" i="12" s="1"/>
  <c r="T198" i="12"/>
  <c r="AD198" i="12" s="1"/>
  <c r="T199" i="12"/>
  <c r="AD199" i="12" s="1"/>
  <c r="T200" i="12"/>
  <c r="AD200" i="12" s="1"/>
  <c r="T201" i="12"/>
  <c r="AD201" i="12" s="1"/>
  <c r="T202" i="12"/>
  <c r="AD202" i="12" s="1"/>
  <c r="T203" i="12"/>
  <c r="AD203" i="12" s="1"/>
  <c r="T204" i="12"/>
  <c r="AD204" i="12" s="1"/>
  <c r="T205" i="12"/>
  <c r="AD205" i="12" s="1"/>
  <c r="T206" i="12"/>
  <c r="AD206" i="12" s="1"/>
  <c r="T207" i="12"/>
  <c r="AD207" i="12" s="1"/>
  <c r="T208" i="12"/>
  <c r="AD208" i="12" s="1"/>
  <c r="T209" i="12"/>
  <c r="AD209" i="12" s="1"/>
  <c r="T210" i="12"/>
  <c r="AD210" i="12" s="1"/>
  <c r="T211" i="12"/>
  <c r="AD211" i="12" s="1"/>
  <c r="T212" i="12"/>
  <c r="AD212" i="12" s="1"/>
  <c r="T213" i="12"/>
  <c r="AD213" i="12" s="1"/>
  <c r="T214" i="12"/>
  <c r="AD214" i="12" s="1"/>
  <c r="T215" i="12"/>
  <c r="AD215" i="12" s="1"/>
  <c r="T216" i="12"/>
  <c r="AD216" i="12" s="1"/>
  <c r="T217" i="12"/>
  <c r="AD217" i="12" s="1"/>
  <c r="T218" i="12"/>
  <c r="AD218" i="12" s="1"/>
  <c r="T219" i="12"/>
  <c r="AD219" i="12" s="1"/>
  <c r="T220" i="12"/>
  <c r="AD220" i="12" s="1"/>
  <c r="T221" i="12"/>
  <c r="AD221" i="12" s="1"/>
  <c r="T222" i="12"/>
  <c r="AD222" i="12" s="1"/>
  <c r="T223" i="12"/>
  <c r="AD223" i="12" s="1"/>
  <c r="T224" i="12"/>
  <c r="AD224" i="12" s="1"/>
  <c r="T225" i="12"/>
  <c r="AD225" i="12" s="1"/>
  <c r="T226" i="12"/>
  <c r="AD226" i="12" s="1"/>
  <c r="T227" i="12"/>
  <c r="AD227" i="12" s="1"/>
  <c r="T228" i="12"/>
  <c r="AD228" i="12" s="1"/>
  <c r="T229" i="12"/>
  <c r="AD229" i="12" s="1"/>
  <c r="T230" i="12"/>
  <c r="AD230" i="12" s="1"/>
  <c r="T231" i="12"/>
  <c r="AD231" i="12" s="1"/>
  <c r="T232" i="12"/>
  <c r="AD232" i="12" s="1"/>
  <c r="T233" i="12"/>
  <c r="AD233" i="12" s="1"/>
  <c r="T234" i="12"/>
  <c r="AD234" i="12" s="1"/>
  <c r="T235" i="12"/>
  <c r="AD235" i="12" s="1"/>
  <c r="T236" i="12"/>
  <c r="AD236" i="12" s="1"/>
  <c r="T237" i="12"/>
  <c r="AD237" i="12" s="1"/>
  <c r="T238" i="12"/>
  <c r="AD238" i="12" s="1"/>
  <c r="T239" i="12"/>
  <c r="AD239" i="12" s="1"/>
  <c r="T240" i="12"/>
  <c r="AD240" i="12" s="1"/>
  <c r="T241" i="12"/>
  <c r="AD241" i="12" s="1"/>
  <c r="T242" i="12"/>
  <c r="AD242" i="12" s="1"/>
  <c r="T243" i="12"/>
  <c r="AD243" i="12" s="1"/>
  <c r="T244" i="12"/>
  <c r="AD244" i="12" s="1"/>
  <c r="T245" i="12"/>
  <c r="AD245" i="12" s="1"/>
  <c r="T246" i="12"/>
  <c r="AD246" i="12" s="1"/>
  <c r="T247" i="12"/>
  <c r="AD247" i="12" s="1"/>
  <c r="T248" i="12"/>
  <c r="AD248" i="12" s="1"/>
  <c r="T249" i="12"/>
  <c r="AD249" i="12" s="1"/>
  <c r="T250" i="12"/>
  <c r="AD250" i="12" s="1"/>
  <c r="T251" i="12"/>
  <c r="AD251" i="12" s="1"/>
  <c r="T252" i="12"/>
  <c r="AD252" i="12" s="1"/>
  <c r="T253" i="12"/>
  <c r="AD253" i="12" s="1"/>
  <c r="T254" i="12"/>
  <c r="AD254" i="12" s="1"/>
  <c r="T255" i="12"/>
  <c r="AD255" i="12" s="1"/>
  <c r="T256" i="12"/>
  <c r="AD256" i="12" s="1"/>
  <c r="T257" i="12"/>
  <c r="AD257" i="12" s="1"/>
  <c r="T258" i="12"/>
  <c r="AD258" i="12" s="1"/>
  <c r="T259" i="12"/>
  <c r="AD259" i="12" s="1"/>
  <c r="T260" i="12"/>
  <c r="AD260" i="12" s="1"/>
  <c r="T261" i="12"/>
  <c r="AD261" i="12" s="1"/>
  <c r="T262" i="12"/>
  <c r="AD262" i="12" s="1"/>
  <c r="T263" i="12"/>
  <c r="AD263" i="12" s="1"/>
  <c r="T264" i="12"/>
  <c r="AD264" i="12" s="1"/>
  <c r="T265" i="12"/>
  <c r="AD265" i="12" s="1"/>
  <c r="T266" i="12"/>
  <c r="AD266" i="12" s="1"/>
  <c r="T267" i="12"/>
  <c r="AD267" i="12" s="1"/>
  <c r="T268" i="12"/>
  <c r="AD268" i="12" s="1"/>
  <c r="T269" i="12"/>
  <c r="AD269" i="12" s="1"/>
  <c r="T270" i="12"/>
  <c r="AD270" i="12" s="1"/>
  <c r="T271" i="12"/>
  <c r="AD271" i="12" s="1"/>
  <c r="T272" i="12"/>
  <c r="AD272" i="12" s="1"/>
  <c r="T273" i="12"/>
  <c r="AD273" i="12" s="1"/>
  <c r="T274" i="12"/>
  <c r="AD274" i="12" s="1"/>
  <c r="T275" i="12"/>
  <c r="AD275" i="12" s="1"/>
  <c r="T276" i="12"/>
  <c r="AD276" i="12" s="1"/>
  <c r="T277" i="12"/>
  <c r="AD277" i="12" s="1"/>
  <c r="T278" i="12"/>
  <c r="AD278" i="12" s="1"/>
  <c r="T279" i="12"/>
  <c r="AD279" i="12" s="1"/>
  <c r="T280" i="12"/>
  <c r="AD280" i="12" s="1"/>
  <c r="T281" i="12"/>
  <c r="AD281" i="12" s="1"/>
  <c r="T282" i="12"/>
  <c r="AD282" i="12" s="1"/>
  <c r="T283" i="12"/>
  <c r="AD283" i="12" s="1"/>
  <c r="T284" i="12"/>
  <c r="AD284" i="12" s="1"/>
  <c r="T285" i="12"/>
  <c r="AD285" i="12" s="1"/>
  <c r="T286" i="12"/>
  <c r="AD286" i="12" s="1"/>
  <c r="T287" i="12"/>
  <c r="AD287" i="12" s="1"/>
  <c r="T288" i="12"/>
  <c r="AD288" i="12" s="1"/>
  <c r="T289" i="12"/>
  <c r="AD289" i="12" s="1"/>
  <c r="T290" i="12"/>
  <c r="AD290" i="12" s="1"/>
  <c r="T291" i="12"/>
  <c r="AD291" i="12" s="1"/>
  <c r="T292" i="12"/>
  <c r="AD292" i="12" s="1"/>
  <c r="T293" i="12"/>
  <c r="AD293" i="12" s="1"/>
  <c r="T294" i="12"/>
  <c r="AD294" i="12" s="1"/>
  <c r="T295" i="12"/>
  <c r="AD295" i="12" s="1"/>
  <c r="T296" i="12"/>
  <c r="AD296" i="12" s="1"/>
  <c r="T297" i="12"/>
  <c r="AD297" i="12" s="1"/>
  <c r="T298" i="12"/>
  <c r="AD298" i="12" s="1"/>
  <c r="T299" i="12"/>
  <c r="AD299" i="12" s="1"/>
  <c r="T300" i="12"/>
  <c r="AD300" i="12" s="1"/>
  <c r="T301" i="12"/>
  <c r="AD301" i="12" s="1"/>
  <c r="T302" i="12"/>
  <c r="AD302" i="12" s="1"/>
  <c r="T303" i="12"/>
  <c r="AD303" i="12" s="1"/>
  <c r="T304" i="12"/>
  <c r="AD304" i="12" s="1"/>
  <c r="T305" i="12"/>
  <c r="AD305" i="12" s="1"/>
  <c r="T306" i="12"/>
  <c r="AD306" i="12" s="1"/>
  <c r="T307" i="12"/>
  <c r="AD307" i="12" s="1"/>
  <c r="T308" i="12"/>
  <c r="AD308" i="12" s="1"/>
  <c r="T309" i="12"/>
  <c r="AD309" i="12" s="1"/>
  <c r="T310" i="12"/>
  <c r="AD310" i="12" s="1"/>
  <c r="T311" i="12"/>
  <c r="AD311" i="12" s="1"/>
  <c r="T312" i="12"/>
  <c r="AD312" i="12" s="1"/>
  <c r="T313" i="12"/>
  <c r="AD313" i="12" s="1"/>
  <c r="T314" i="12"/>
  <c r="AD314" i="12" s="1"/>
  <c r="T315" i="12"/>
  <c r="AD315" i="12" s="1"/>
  <c r="T316" i="12"/>
  <c r="AD316" i="12" s="1"/>
  <c r="T317" i="12"/>
  <c r="AD317" i="12" s="1"/>
  <c r="T318" i="12"/>
  <c r="AD318" i="12" s="1"/>
  <c r="T319" i="12"/>
  <c r="AD319" i="12" s="1"/>
  <c r="T320" i="12"/>
  <c r="AD320" i="12" s="1"/>
  <c r="T321" i="12"/>
  <c r="T322" i="12"/>
  <c r="AD322" i="12" s="1"/>
  <c r="T323" i="12"/>
  <c r="AD323" i="12" s="1"/>
  <c r="T324" i="12"/>
  <c r="AD324" i="12" s="1"/>
  <c r="T325" i="12"/>
  <c r="AD325" i="12" s="1"/>
  <c r="T326" i="12"/>
  <c r="AD326" i="12" s="1"/>
  <c r="T327" i="12"/>
  <c r="AD327" i="12" s="1"/>
  <c r="T328" i="12"/>
  <c r="AD328" i="12" s="1"/>
  <c r="T329" i="12"/>
  <c r="AD329" i="12" s="1"/>
  <c r="T330" i="12"/>
  <c r="AD330" i="12" s="1"/>
  <c r="T331" i="12"/>
  <c r="AD331" i="12" s="1"/>
  <c r="T332" i="12"/>
  <c r="AD332" i="12" s="1"/>
  <c r="T333" i="12"/>
  <c r="AD333" i="12" s="1"/>
  <c r="T334" i="12"/>
  <c r="AD334" i="12" s="1"/>
  <c r="T335" i="12"/>
  <c r="AD335" i="12" s="1"/>
  <c r="T336" i="12"/>
  <c r="AD336" i="12" s="1"/>
  <c r="T337" i="12"/>
  <c r="AD337" i="12" s="1"/>
  <c r="T338" i="12"/>
  <c r="AD338" i="12" s="1"/>
  <c r="T339" i="12"/>
  <c r="AD339" i="12" s="1"/>
  <c r="T340" i="12"/>
  <c r="AD340" i="12" s="1"/>
  <c r="T341" i="12"/>
  <c r="AD341" i="12" s="1"/>
  <c r="T342" i="12"/>
  <c r="AD342" i="12" s="1"/>
  <c r="T343" i="12"/>
  <c r="AD343" i="12" s="1"/>
  <c r="T344" i="12"/>
  <c r="AD344" i="12" s="1"/>
  <c r="T345" i="12"/>
  <c r="AD345" i="12" s="1"/>
  <c r="T346" i="12"/>
  <c r="AD346" i="12" s="1"/>
  <c r="T347" i="12"/>
  <c r="AD347" i="12" s="1"/>
  <c r="T348" i="12"/>
  <c r="AD348" i="12" s="1"/>
  <c r="T349" i="12"/>
  <c r="AD349" i="12" s="1"/>
  <c r="T350" i="12"/>
  <c r="AD350" i="12" s="1"/>
  <c r="T351" i="12"/>
  <c r="AD351" i="12" s="1"/>
  <c r="T352" i="12"/>
  <c r="AD352" i="12" s="1"/>
  <c r="T353" i="12"/>
  <c r="AD353" i="12" s="1"/>
  <c r="T354" i="12"/>
  <c r="AD354" i="12" s="1"/>
  <c r="T355" i="12"/>
  <c r="AD355" i="12" s="1"/>
  <c r="T356" i="12"/>
  <c r="AD356" i="12" s="1"/>
  <c r="T357" i="12"/>
  <c r="AD357" i="12" s="1"/>
  <c r="T358" i="12"/>
  <c r="AD358" i="12" s="1"/>
  <c r="T359" i="12"/>
  <c r="AD359" i="12" s="1"/>
  <c r="T360" i="12"/>
  <c r="AD360" i="12" s="1"/>
  <c r="T361" i="12"/>
  <c r="AD361" i="12" s="1"/>
  <c r="T362" i="12"/>
  <c r="AD362" i="12" s="1"/>
  <c r="T363" i="12"/>
  <c r="AD363" i="12" s="1"/>
  <c r="T364" i="12"/>
  <c r="AD364" i="12" s="1"/>
  <c r="T365" i="12"/>
  <c r="AD365" i="12" s="1"/>
  <c r="T366" i="12"/>
  <c r="AD366" i="12" s="1"/>
  <c r="T367" i="12"/>
  <c r="AD367" i="12" s="1"/>
  <c r="T368" i="12"/>
  <c r="AD368" i="12" s="1"/>
  <c r="T369" i="12"/>
  <c r="AD369" i="12" s="1"/>
  <c r="T370" i="12"/>
  <c r="AD370" i="12" s="1"/>
  <c r="T371" i="12"/>
  <c r="AD371" i="12" s="1"/>
  <c r="T372" i="12"/>
  <c r="AD372" i="12" s="1"/>
  <c r="T373" i="12"/>
  <c r="AD373" i="12" s="1"/>
  <c r="T374" i="12"/>
  <c r="AD374" i="12" s="1"/>
  <c r="T375" i="12"/>
  <c r="AD375" i="12" s="1"/>
  <c r="T376" i="12"/>
  <c r="AD376" i="12" s="1"/>
  <c r="T377" i="12"/>
  <c r="AD377" i="12" s="1"/>
  <c r="T378" i="12"/>
  <c r="AD378" i="12" s="1"/>
  <c r="T379" i="12"/>
  <c r="AD379" i="12" s="1"/>
  <c r="T380" i="12"/>
  <c r="AD380" i="12" s="1"/>
  <c r="T381" i="12"/>
  <c r="AD381" i="12" s="1"/>
  <c r="T382" i="12"/>
  <c r="AD382" i="12" s="1"/>
  <c r="T383" i="12"/>
  <c r="AD383" i="12" s="1"/>
  <c r="T384" i="12"/>
  <c r="AD384" i="12" s="1"/>
  <c r="T385" i="12"/>
  <c r="AD385" i="12" s="1"/>
  <c r="T386" i="12"/>
  <c r="AD386" i="12" s="1"/>
  <c r="T387" i="12"/>
  <c r="AD387" i="12" s="1"/>
  <c r="T388" i="12"/>
  <c r="AD388" i="12" s="1"/>
  <c r="T389" i="12"/>
  <c r="AD389" i="12" s="1"/>
  <c r="T390" i="12"/>
  <c r="AD390" i="12" s="1"/>
  <c r="T391" i="12"/>
  <c r="AD391" i="12" s="1"/>
  <c r="T392" i="12"/>
  <c r="AD392" i="12" s="1"/>
  <c r="T393" i="12"/>
  <c r="AD393" i="12" s="1"/>
  <c r="T394" i="12"/>
  <c r="AD394" i="12" s="1"/>
  <c r="T395" i="12"/>
  <c r="AD395" i="12" s="1"/>
  <c r="T396" i="12"/>
  <c r="AD396" i="12" s="1"/>
  <c r="T397" i="12"/>
  <c r="AD397" i="12" s="1"/>
  <c r="T398" i="12"/>
  <c r="AD398" i="12" s="1"/>
  <c r="T399" i="12"/>
  <c r="AD399" i="12" s="1"/>
  <c r="T400" i="12"/>
  <c r="AD400" i="12" s="1"/>
  <c r="T401" i="12"/>
  <c r="AD401" i="12" s="1"/>
  <c r="T402" i="12"/>
  <c r="AD402" i="12" s="1"/>
  <c r="T403" i="12"/>
  <c r="AD403" i="12" s="1"/>
  <c r="T404" i="12"/>
  <c r="AD404" i="12" s="1"/>
  <c r="T405" i="12"/>
  <c r="AD405" i="12" s="1"/>
  <c r="T406" i="12"/>
  <c r="AD406" i="12" s="1"/>
  <c r="T407" i="12"/>
  <c r="AD407" i="12" s="1"/>
  <c r="T408" i="12"/>
  <c r="AD408" i="12" s="1"/>
  <c r="T409" i="12"/>
  <c r="AD409" i="12" s="1"/>
  <c r="T410" i="12"/>
  <c r="AD410" i="12" s="1"/>
  <c r="T411" i="12"/>
  <c r="AD411" i="12" s="1"/>
  <c r="T412" i="12"/>
  <c r="AD412" i="12" s="1"/>
  <c r="T413" i="12"/>
  <c r="AD413" i="12" s="1"/>
  <c r="T414" i="12"/>
  <c r="AD414" i="12" s="1"/>
  <c r="T415" i="12"/>
  <c r="AD415" i="12" s="1"/>
  <c r="T416" i="12"/>
  <c r="AD416" i="12" s="1"/>
  <c r="T417" i="12"/>
  <c r="AD417" i="12" s="1"/>
  <c r="T418" i="12"/>
  <c r="AD418" i="12" s="1"/>
  <c r="T419" i="12"/>
  <c r="AD419" i="12" s="1"/>
  <c r="T420" i="12"/>
  <c r="AD420" i="12" s="1"/>
  <c r="T421" i="12"/>
  <c r="AD421" i="12" s="1"/>
  <c r="T422" i="12"/>
  <c r="AD422" i="12" s="1"/>
  <c r="T423" i="12"/>
  <c r="AD423" i="12" s="1"/>
  <c r="T424" i="12"/>
  <c r="AD424" i="12" s="1"/>
  <c r="T425" i="12"/>
  <c r="AD425" i="12" s="1"/>
  <c r="T426" i="12"/>
  <c r="AD426" i="12" s="1"/>
  <c r="T427" i="12"/>
  <c r="AD427" i="12" s="1"/>
  <c r="T428" i="12"/>
  <c r="AD428" i="12" s="1"/>
  <c r="T429" i="12"/>
  <c r="AD429" i="12" s="1"/>
  <c r="T430" i="12"/>
  <c r="AD430" i="12" s="1"/>
  <c r="T431" i="12"/>
  <c r="AD431" i="12" s="1"/>
  <c r="T432" i="12"/>
  <c r="AD432" i="12" s="1"/>
  <c r="T433" i="12"/>
  <c r="AD433" i="12" s="1"/>
  <c r="T434" i="12"/>
  <c r="AD434" i="12" s="1"/>
  <c r="T435" i="12"/>
  <c r="AD435" i="12" s="1"/>
  <c r="T436" i="12"/>
  <c r="AD436" i="12" s="1"/>
  <c r="T437" i="12"/>
  <c r="AD437" i="12" s="1"/>
  <c r="T438" i="12"/>
  <c r="AD438" i="12" s="1"/>
  <c r="T439" i="12"/>
  <c r="AD439" i="12" s="1"/>
  <c r="T440" i="12"/>
  <c r="AD440" i="12" s="1"/>
  <c r="T441" i="12"/>
  <c r="AD441" i="12" s="1"/>
  <c r="T442" i="12"/>
  <c r="AD442" i="12" s="1"/>
  <c r="T443" i="12"/>
  <c r="AD443" i="12" s="1"/>
  <c r="T444" i="12"/>
  <c r="AD444" i="12" s="1"/>
  <c r="T445" i="12"/>
  <c r="AD445" i="12" s="1"/>
  <c r="T446" i="12"/>
  <c r="AD446" i="12" s="1"/>
  <c r="T447" i="12"/>
  <c r="AD447" i="12" s="1"/>
  <c r="T448" i="12"/>
  <c r="AD448" i="12" s="1"/>
  <c r="T449" i="12"/>
  <c r="AD449" i="12" s="1"/>
  <c r="T450" i="12"/>
  <c r="AD450" i="12" s="1"/>
  <c r="T451" i="12"/>
  <c r="AD451" i="12" s="1"/>
  <c r="T452" i="12"/>
  <c r="AD452" i="12" s="1"/>
  <c r="T453" i="12"/>
  <c r="AD453" i="12" s="1"/>
  <c r="T454" i="12"/>
  <c r="AD454" i="12" s="1"/>
  <c r="T455" i="12"/>
  <c r="AD455" i="12" s="1"/>
  <c r="T456" i="12"/>
  <c r="AD456" i="12" s="1"/>
  <c r="T457" i="12"/>
  <c r="AD457" i="12" s="1"/>
  <c r="T458" i="12"/>
  <c r="AD458" i="12" s="1"/>
  <c r="T459" i="12"/>
  <c r="AD459" i="12" s="1"/>
  <c r="T460" i="12"/>
  <c r="AD460" i="12" s="1"/>
  <c r="T461" i="12"/>
  <c r="AD461" i="12" s="1"/>
  <c r="T462" i="12"/>
  <c r="AD462" i="12" s="1"/>
  <c r="T463" i="12"/>
  <c r="AD463" i="12" s="1"/>
  <c r="T464" i="12"/>
  <c r="AD464" i="12" s="1"/>
  <c r="T465" i="12"/>
  <c r="AD465" i="12" s="1"/>
  <c r="T466" i="12"/>
  <c r="AD466" i="12" s="1"/>
  <c r="T467" i="12"/>
  <c r="AD467" i="12" s="1"/>
  <c r="T468" i="12"/>
  <c r="AD468" i="12" s="1"/>
  <c r="T469" i="12"/>
  <c r="AD469" i="12" s="1"/>
  <c r="T470" i="12"/>
  <c r="AD470" i="12" s="1"/>
  <c r="T471" i="12"/>
  <c r="AD471" i="12" s="1"/>
  <c r="T472" i="12"/>
  <c r="AD472" i="12" s="1"/>
  <c r="T473" i="12"/>
  <c r="AD473" i="12" s="1"/>
  <c r="T474" i="12"/>
  <c r="AD474" i="12" s="1"/>
  <c r="T475" i="12"/>
  <c r="AD475" i="12" s="1"/>
  <c r="T476" i="12"/>
  <c r="AD476" i="12" s="1"/>
  <c r="T477" i="12"/>
  <c r="AD477" i="12" s="1"/>
  <c r="T478" i="12"/>
  <c r="AD478" i="12" s="1"/>
  <c r="T479" i="12"/>
  <c r="AD479" i="12" s="1"/>
  <c r="T480" i="12"/>
  <c r="AD480" i="12" s="1"/>
  <c r="T481" i="12"/>
  <c r="AD481" i="12" s="1"/>
  <c r="T482" i="12"/>
  <c r="AD482" i="12" s="1"/>
  <c r="T483" i="12"/>
  <c r="AD483" i="12" s="1"/>
  <c r="T484" i="12"/>
  <c r="AD484" i="12" s="1"/>
  <c r="T485" i="12"/>
  <c r="AD485" i="12" s="1"/>
  <c r="T486" i="12"/>
  <c r="AD486" i="12" s="1"/>
  <c r="T487" i="12"/>
  <c r="AD487" i="12" s="1"/>
  <c r="T488" i="12"/>
  <c r="AD488" i="12" s="1"/>
  <c r="T489" i="12"/>
  <c r="AD489" i="12" s="1"/>
  <c r="T490" i="12"/>
  <c r="AD490" i="12" s="1"/>
  <c r="T491" i="12"/>
  <c r="AD491" i="12" s="1"/>
  <c r="T492" i="12"/>
  <c r="AD492" i="12" s="1"/>
  <c r="T493" i="12"/>
  <c r="AD493" i="12" s="1"/>
  <c r="T494" i="12"/>
  <c r="AD494" i="12" s="1"/>
  <c r="T495" i="12"/>
  <c r="AD495" i="12" s="1"/>
  <c r="T496" i="12"/>
  <c r="AD496" i="12" s="1"/>
  <c r="T497" i="12"/>
  <c r="AD497" i="12" s="1"/>
  <c r="T498" i="12"/>
  <c r="AD498" i="12" s="1"/>
  <c r="T499" i="12"/>
  <c r="AD499" i="12" s="1"/>
  <c r="T500" i="12"/>
  <c r="AD500" i="12" s="1"/>
  <c r="T501" i="12"/>
  <c r="AD501" i="12" s="1"/>
  <c r="T502" i="12"/>
  <c r="AD502" i="12" s="1"/>
  <c r="T503" i="12"/>
  <c r="AD503" i="12" s="1"/>
  <c r="T504" i="12"/>
  <c r="AD504" i="12" s="1"/>
  <c r="T505" i="12"/>
  <c r="AD505" i="12" s="1"/>
  <c r="T506" i="12"/>
  <c r="AD506" i="12" s="1"/>
  <c r="T507" i="12"/>
  <c r="AD507" i="12" s="1"/>
  <c r="T508" i="12"/>
  <c r="AD508" i="12" s="1"/>
  <c r="T509" i="12"/>
  <c r="AD509" i="12" s="1"/>
  <c r="T510" i="12"/>
  <c r="AD510" i="12" s="1"/>
  <c r="T511" i="12"/>
  <c r="AD511" i="12" s="1"/>
  <c r="U7" i="15"/>
  <c r="Y7" i="15" s="1"/>
  <c r="U8" i="15"/>
  <c r="Y8" i="15" s="1"/>
  <c r="U9" i="15"/>
  <c r="Y9" i="15" s="1"/>
  <c r="U10" i="15"/>
  <c r="Y10" i="15" s="1"/>
  <c r="U11" i="15"/>
  <c r="Y11" i="15" s="1"/>
  <c r="U12" i="15"/>
  <c r="Y12" i="15" s="1"/>
  <c r="U13" i="15"/>
  <c r="Y13" i="15" s="1"/>
  <c r="U14" i="15"/>
  <c r="Y14" i="15" s="1"/>
  <c r="U15" i="15"/>
  <c r="Y15" i="15" s="1"/>
  <c r="U16" i="15"/>
  <c r="Y16" i="15" s="1"/>
  <c r="U17" i="15"/>
  <c r="Y17" i="15" s="1"/>
  <c r="U18" i="15"/>
  <c r="Y18" i="15" s="1"/>
  <c r="U19" i="15"/>
  <c r="Y19" i="15" s="1"/>
  <c r="U20" i="15"/>
  <c r="Y20" i="15" s="1"/>
  <c r="U21" i="15"/>
  <c r="Y21" i="15" s="1"/>
  <c r="U22" i="15"/>
  <c r="Y22" i="15" s="1"/>
  <c r="U23" i="15"/>
  <c r="Y23" i="15" s="1"/>
  <c r="U24" i="15"/>
  <c r="Y24" i="15" s="1"/>
  <c r="U25" i="15"/>
  <c r="Y25" i="15" s="1"/>
  <c r="U26" i="15"/>
  <c r="Y26" i="15" s="1"/>
  <c r="U27" i="15"/>
  <c r="Y27" i="15" s="1"/>
  <c r="U28" i="15"/>
  <c r="Y28" i="15" s="1"/>
  <c r="U29" i="15"/>
  <c r="Y29" i="15" s="1"/>
  <c r="U30" i="15"/>
  <c r="Y30" i="15" s="1"/>
  <c r="U31" i="15"/>
  <c r="Y31" i="15" s="1"/>
  <c r="U32" i="15"/>
  <c r="Y32" i="15" s="1"/>
  <c r="U33" i="15"/>
  <c r="Y33" i="15" s="1"/>
  <c r="U34" i="15"/>
  <c r="Y34" i="15" s="1"/>
  <c r="U35" i="15"/>
  <c r="Y35" i="15" s="1"/>
  <c r="U36" i="15"/>
  <c r="Y36" i="15" s="1"/>
  <c r="U37" i="15"/>
  <c r="Y37" i="15" s="1"/>
  <c r="U38" i="15"/>
  <c r="Y38" i="15" s="1"/>
  <c r="U39" i="15"/>
  <c r="Y39" i="15" s="1"/>
  <c r="U40" i="15"/>
  <c r="Y40" i="15" s="1"/>
  <c r="U41" i="15"/>
  <c r="Y41" i="15" s="1"/>
  <c r="U42" i="15"/>
  <c r="Y42" i="15" s="1"/>
  <c r="U43" i="15"/>
  <c r="Y43" i="15" s="1"/>
  <c r="U44" i="15"/>
  <c r="U45" i="15"/>
  <c r="Y45" i="15" s="1"/>
  <c r="U46" i="15"/>
  <c r="Y46" i="15" s="1"/>
  <c r="U47" i="15"/>
  <c r="Y47" i="15" s="1"/>
  <c r="U48" i="15"/>
  <c r="Y48" i="15" s="1"/>
  <c r="U49" i="15"/>
  <c r="Y49" i="15" s="1"/>
  <c r="U50" i="15"/>
  <c r="Y50" i="15" s="1"/>
  <c r="U51" i="15"/>
  <c r="Y51" i="15" s="1"/>
  <c r="U52" i="15"/>
  <c r="Y52" i="15" s="1"/>
  <c r="U53" i="15"/>
  <c r="Y53" i="15" s="1"/>
  <c r="U54" i="15"/>
  <c r="Y54" i="15" s="1"/>
  <c r="U55" i="15"/>
  <c r="Y55" i="15" s="1"/>
  <c r="U56" i="15"/>
  <c r="Y56" i="15" s="1"/>
  <c r="U57" i="15"/>
  <c r="Y57" i="15" s="1"/>
  <c r="U58" i="15"/>
  <c r="Y58" i="15" s="1"/>
  <c r="U59" i="15"/>
  <c r="Y59" i="15" s="1"/>
  <c r="U60" i="15"/>
  <c r="Y60" i="15" s="1"/>
  <c r="U61" i="15"/>
  <c r="Y61" i="15" s="1"/>
  <c r="U62" i="15"/>
  <c r="Y62" i="15" s="1"/>
  <c r="U63" i="15"/>
  <c r="Y63" i="15" s="1"/>
  <c r="U64" i="15"/>
  <c r="Y64" i="15" s="1"/>
  <c r="U65" i="15"/>
  <c r="Y65" i="15" s="1"/>
  <c r="U66" i="15"/>
  <c r="Y66" i="15" s="1"/>
  <c r="U67" i="15"/>
  <c r="Y67" i="15" s="1"/>
  <c r="U68" i="15"/>
  <c r="Y68" i="15" s="1"/>
  <c r="U69" i="15"/>
  <c r="Y69" i="15" s="1"/>
  <c r="U70" i="15"/>
  <c r="Y70" i="15" s="1"/>
  <c r="U71" i="15"/>
  <c r="Y71" i="15" s="1"/>
  <c r="U72" i="15"/>
  <c r="Y72" i="15" s="1"/>
  <c r="U73" i="15"/>
  <c r="Y73" i="15" s="1"/>
  <c r="U74" i="15"/>
  <c r="Y74" i="15" s="1"/>
  <c r="U75" i="15"/>
  <c r="Y75" i="15" s="1"/>
  <c r="U76" i="15"/>
  <c r="Y76" i="15" s="1"/>
  <c r="U77" i="15"/>
  <c r="Y77" i="15" s="1"/>
  <c r="U78" i="15"/>
  <c r="Y78" i="15" s="1"/>
  <c r="U79" i="15"/>
  <c r="Y79" i="15" s="1"/>
  <c r="U80" i="15"/>
  <c r="Y80" i="15" s="1"/>
  <c r="U81" i="15"/>
  <c r="Y81" i="15" s="1"/>
  <c r="U82" i="15"/>
  <c r="U83" i="15"/>
  <c r="Y83" i="15" s="1"/>
  <c r="U84" i="15"/>
  <c r="Y84" i="15" s="1"/>
  <c r="U85" i="15"/>
  <c r="Y85" i="15" s="1"/>
  <c r="U86" i="15"/>
  <c r="Y86" i="15" s="1"/>
  <c r="U87" i="15"/>
  <c r="Y87" i="15" s="1"/>
  <c r="U88" i="15"/>
  <c r="Y88" i="15" s="1"/>
  <c r="U89" i="15"/>
  <c r="Y89" i="15" s="1"/>
  <c r="U90" i="15"/>
  <c r="Y90" i="15" s="1"/>
  <c r="U91" i="15"/>
  <c r="Y91" i="15" s="1"/>
  <c r="U92" i="15"/>
  <c r="Y92" i="15" s="1"/>
  <c r="U93" i="15"/>
  <c r="Y93" i="15" s="1"/>
  <c r="U94" i="15"/>
  <c r="Y94" i="15" s="1"/>
  <c r="U95" i="15"/>
  <c r="Y95" i="15" s="1"/>
  <c r="U96" i="15"/>
  <c r="Y96" i="15" s="1"/>
  <c r="U97" i="15"/>
  <c r="Y97" i="15" s="1"/>
  <c r="U98" i="15"/>
  <c r="Y98" i="15" s="1"/>
  <c r="U99" i="15"/>
  <c r="Y99" i="15" s="1"/>
  <c r="U100" i="15"/>
  <c r="Y100" i="15" s="1"/>
  <c r="U101" i="15"/>
  <c r="Y101" i="15" s="1"/>
  <c r="U102" i="15"/>
  <c r="Y102" i="15" s="1"/>
  <c r="U103" i="15"/>
  <c r="Y103" i="15" s="1"/>
  <c r="U104" i="15"/>
  <c r="Y104" i="15" s="1"/>
  <c r="U105" i="15"/>
  <c r="Y105" i="15" s="1"/>
  <c r="U106" i="15"/>
  <c r="Y106" i="15" s="1"/>
  <c r="U107" i="15"/>
  <c r="Y107" i="15" s="1"/>
  <c r="R7" i="13"/>
  <c r="R8" i="13"/>
  <c r="R9" i="13"/>
  <c r="R10" i="13"/>
  <c r="R11" i="13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W7" i="12"/>
  <c r="AA7" i="12" s="1"/>
  <c r="W8" i="12"/>
  <c r="AA8" i="12" s="1"/>
  <c r="W9" i="12"/>
  <c r="AA9" i="12" s="1"/>
  <c r="W10" i="12"/>
  <c r="AA10" i="12" s="1"/>
  <c r="W11" i="12"/>
  <c r="AA11" i="12" s="1"/>
  <c r="W12" i="12"/>
  <c r="AA12" i="12" s="1"/>
  <c r="W13" i="12"/>
  <c r="AA13" i="12" s="1"/>
  <c r="W14" i="12"/>
  <c r="AA14" i="12" s="1"/>
  <c r="W15" i="12"/>
  <c r="AA15" i="12" s="1"/>
  <c r="W16" i="12"/>
  <c r="AA16" i="12" s="1"/>
  <c r="W17" i="12"/>
  <c r="AA17" i="12" s="1"/>
  <c r="W18" i="12"/>
  <c r="AA18" i="12" s="1"/>
  <c r="W19" i="12"/>
  <c r="AA19" i="12" s="1"/>
  <c r="W20" i="12"/>
  <c r="AA20" i="12" s="1"/>
  <c r="W21" i="12"/>
  <c r="AA21" i="12" s="1"/>
  <c r="W22" i="12"/>
  <c r="AA22" i="12" s="1"/>
  <c r="W23" i="12"/>
  <c r="AA23" i="12" s="1"/>
  <c r="W24" i="12"/>
  <c r="AA24" i="12" s="1"/>
  <c r="W25" i="12"/>
  <c r="AA25" i="12" s="1"/>
  <c r="W26" i="12"/>
  <c r="AA26" i="12" s="1"/>
  <c r="W27" i="12"/>
  <c r="AA27" i="12" s="1"/>
  <c r="W28" i="12"/>
  <c r="AA28" i="12" s="1"/>
  <c r="W29" i="12"/>
  <c r="AA29" i="12" s="1"/>
  <c r="W30" i="12"/>
  <c r="AA30" i="12" s="1"/>
  <c r="W31" i="12"/>
  <c r="AA31" i="12" s="1"/>
  <c r="W32" i="12"/>
  <c r="AA32" i="12" s="1"/>
  <c r="W33" i="12"/>
  <c r="AA33" i="12" s="1"/>
  <c r="W34" i="12"/>
  <c r="AA34" i="12" s="1"/>
  <c r="W35" i="12"/>
  <c r="AA35" i="12" s="1"/>
  <c r="W36" i="12"/>
  <c r="AA36" i="12" s="1"/>
  <c r="W37" i="12"/>
  <c r="AA37" i="12" s="1"/>
  <c r="W38" i="12"/>
  <c r="AA38" i="12" s="1"/>
  <c r="W39" i="12"/>
  <c r="AA39" i="12" s="1"/>
  <c r="W40" i="12"/>
  <c r="AA40" i="12" s="1"/>
  <c r="W41" i="12"/>
  <c r="AA41" i="12" s="1"/>
  <c r="W42" i="12"/>
  <c r="AA42" i="12" s="1"/>
  <c r="W43" i="12"/>
  <c r="AA43" i="12" s="1"/>
  <c r="W44" i="12"/>
  <c r="AA44" i="12" s="1"/>
  <c r="W45" i="12"/>
  <c r="AA45" i="12" s="1"/>
  <c r="W46" i="12"/>
  <c r="AA46" i="12" s="1"/>
  <c r="W47" i="12"/>
  <c r="AA47" i="12" s="1"/>
  <c r="W48" i="12"/>
  <c r="AA48" i="12" s="1"/>
  <c r="W49" i="12"/>
  <c r="AA49" i="12" s="1"/>
  <c r="W50" i="12"/>
  <c r="AA50" i="12" s="1"/>
  <c r="W51" i="12"/>
  <c r="AA51" i="12" s="1"/>
  <c r="W52" i="12"/>
  <c r="AA52" i="12" s="1"/>
  <c r="W53" i="12"/>
  <c r="AA53" i="12" s="1"/>
  <c r="W54" i="12"/>
  <c r="AA54" i="12" s="1"/>
  <c r="W55" i="12"/>
  <c r="AA55" i="12" s="1"/>
  <c r="W56" i="12"/>
  <c r="AA56" i="12" s="1"/>
  <c r="W57" i="12"/>
  <c r="AA57" i="12" s="1"/>
  <c r="W58" i="12"/>
  <c r="AA58" i="12" s="1"/>
  <c r="W59" i="12"/>
  <c r="AA59" i="12" s="1"/>
  <c r="W60" i="12"/>
  <c r="AA60" i="12" s="1"/>
  <c r="W61" i="12"/>
  <c r="AA61" i="12" s="1"/>
  <c r="W62" i="12"/>
  <c r="AA62" i="12" s="1"/>
  <c r="W63" i="12"/>
  <c r="AA63" i="12" s="1"/>
  <c r="W64" i="12"/>
  <c r="AA64" i="12" s="1"/>
  <c r="W65" i="12"/>
  <c r="AA65" i="12" s="1"/>
  <c r="W66" i="12"/>
  <c r="AA66" i="12" s="1"/>
  <c r="W67" i="12"/>
  <c r="AA67" i="12" s="1"/>
  <c r="W68" i="12"/>
  <c r="AA68" i="12" s="1"/>
  <c r="W69" i="12"/>
  <c r="AA69" i="12" s="1"/>
  <c r="W70" i="12"/>
  <c r="AA70" i="12" s="1"/>
  <c r="W71" i="12"/>
  <c r="AA71" i="12" s="1"/>
  <c r="W72" i="12"/>
  <c r="AA72" i="12" s="1"/>
  <c r="W73" i="12"/>
  <c r="AA73" i="12" s="1"/>
  <c r="W74" i="12"/>
  <c r="AA74" i="12" s="1"/>
  <c r="W75" i="12"/>
  <c r="AA75" i="12" s="1"/>
  <c r="W76" i="12"/>
  <c r="AA76" i="12" s="1"/>
  <c r="W77" i="12"/>
  <c r="AA77" i="12" s="1"/>
  <c r="W78" i="12"/>
  <c r="AA78" i="12" s="1"/>
  <c r="W79" i="12"/>
  <c r="AA79" i="12" s="1"/>
  <c r="W80" i="12"/>
  <c r="AA80" i="12" s="1"/>
  <c r="W81" i="12"/>
  <c r="AA81" i="12" s="1"/>
  <c r="W82" i="12"/>
  <c r="AA82" i="12" s="1"/>
  <c r="W83" i="12"/>
  <c r="AA83" i="12" s="1"/>
  <c r="W84" i="12"/>
  <c r="AA84" i="12" s="1"/>
  <c r="W85" i="12"/>
  <c r="AA85" i="12" s="1"/>
  <c r="W86" i="12"/>
  <c r="AA86" i="12" s="1"/>
  <c r="W87" i="12"/>
  <c r="AA87" i="12" s="1"/>
  <c r="W88" i="12"/>
  <c r="AA88" i="12" s="1"/>
  <c r="W89" i="12"/>
  <c r="AA89" i="12" s="1"/>
  <c r="W90" i="12"/>
  <c r="AA90" i="12" s="1"/>
  <c r="W91" i="12"/>
  <c r="AA91" i="12" s="1"/>
  <c r="W92" i="12"/>
  <c r="AA92" i="12" s="1"/>
  <c r="W93" i="12"/>
  <c r="AA93" i="12" s="1"/>
  <c r="W94" i="12"/>
  <c r="AA94" i="12" s="1"/>
  <c r="W95" i="12"/>
  <c r="AA95" i="12" s="1"/>
  <c r="W96" i="12"/>
  <c r="AA96" i="12" s="1"/>
  <c r="W97" i="12"/>
  <c r="AA97" i="12" s="1"/>
  <c r="W98" i="12"/>
  <c r="AA98" i="12" s="1"/>
  <c r="W99" i="12"/>
  <c r="AA99" i="12" s="1"/>
  <c r="W100" i="12"/>
  <c r="AA100" i="12" s="1"/>
  <c r="W101" i="12"/>
  <c r="AA101" i="12" s="1"/>
  <c r="W102" i="12"/>
  <c r="AA102" i="12" s="1"/>
  <c r="W103" i="12"/>
  <c r="AA103" i="12" s="1"/>
  <c r="W104" i="12"/>
  <c r="AA104" i="12" s="1"/>
  <c r="W105" i="12"/>
  <c r="AA105" i="12" s="1"/>
  <c r="W106" i="12"/>
  <c r="AA106" i="12" s="1"/>
  <c r="W107" i="12"/>
  <c r="AA107" i="12" s="1"/>
  <c r="W108" i="12"/>
  <c r="AA108" i="12" s="1"/>
  <c r="W109" i="12"/>
  <c r="AA109" i="12" s="1"/>
  <c r="W110" i="12"/>
  <c r="AA110" i="12" s="1"/>
  <c r="W111" i="12"/>
  <c r="AA111" i="12" s="1"/>
  <c r="W112" i="12"/>
  <c r="AA112" i="12" s="1"/>
  <c r="W113" i="12"/>
  <c r="AA113" i="12" s="1"/>
  <c r="W114" i="12"/>
  <c r="AA114" i="12" s="1"/>
  <c r="W115" i="12"/>
  <c r="AA115" i="12" s="1"/>
  <c r="W116" i="12"/>
  <c r="AA116" i="12" s="1"/>
  <c r="W117" i="12"/>
  <c r="AA117" i="12" s="1"/>
  <c r="W118" i="12"/>
  <c r="AA118" i="12" s="1"/>
  <c r="W119" i="12"/>
  <c r="AA119" i="12" s="1"/>
  <c r="W120" i="12"/>
  <c r="AA120" i="12" s="1"/>
  <c r="W121" i="12"/>
  <c r="AA121" i="12" s="1"/>
  <c r="W122" i="12"/>
  <c r="AA122" i="12" s="1"/>
  <c r="W123" i="12"/>
  <c r="AA123" i="12" s="1"/>
  <c r="W124" i="12"/>
  <c r="AA124" i="12" s="1"/>
  <c r="W125" i="12"/>
  <c r="AA125" i="12" s="1"/>
  <c r="W126" i="12"/>
  <c r="AA126" i="12" s="1"/>
  <c r="W127" i="12"/>
  <c r="AA127" i="12" s="1"/>
  <c r="W128" i="12"/>
  <c r="AA128" i="12" s="1"/>
  <c r="W129" i="12"/>
  <c r="AA129" i="12" s="1"/>
  <c r="W130" i="12"/>
  <c r="AA130" i="12" s="1"/>
  <c r="W131" i="12"/>
  <c r="AA131" i="12" s="1"/>
  <c r="W132" i="12"/>
  <c r="AA132" i="12" s="1"/>
  <c r="W133" i="12"/>
  <c r="AA133" i="12" s="1"/>
  <c r="W134" i="12"/>
  <c r="AA134" i="12" s="1"/>
  <c r="W135" i="12"/>
  <c r="AA135" i="12" s="1"/>
  <c r="W136" i="12"/>
  <c r="AA136" i="12" s="1"/>
  <c r="W137" i="12"/>
  <c r="AA137" i="12" s="1"/>
  <c r="W138" i="12"/>
  <c r="AA138" i="12" s="1"/>
  <c r="W139" i="12"/>
  <c r="AA139" i="12" s="1"/>
  <c r="W140" i="12"/>
  <c r="AA140" i="12" s="1"/>
  <c r="W141" i="12"/>
  <c r="AA141" i="12" s="1"/>
  <c r="W142" i="12"/>
  <c r="AA142" i="12" s="1"/>
  <c r="W143" i="12"/>
  <c r="AA143" i="12" s="1"/>
  <c r="W144" i="12"/>
  <c r="AA144" i="12" s="1"/>
  <c r="W145" i="12"/>
  <c r="AA145" i="12" s="1"/>
  <c r="W146" i="12"/>
  <c r="AA146" i="12" s="1"/>
  <c r="W147" i="12"/>
  <c r="AA147" i="12" s="1"/>
  <c r="W148" i="12"/>
  <c r="AA148" i="12" s="1"/>
  <c r="W149" i="12"/>
  <c r="AA149" i="12" s="1"/>
  <c r="W150" i="12"/>
  <c r="AA150" i="12" s="1"/>
  <c r="W151" i="12"/>
  <c r="AA151" i="12" s="1"/>
  <c r="W152" i="12"/>
  <c r="AA152" i="12" s="1"/>
  <c r="W153" i="12"/>
  <c r="AA153" i="12" s="1"/>
  <c r="W154" i="12"/>
  <c r="AA154" i="12" s="1"/>
  <c r="W155" i="12"/>
  <c r="AA155" i="12" s="1"/>
  <c r="W156" i="12"/>
  <c r="AA156" i="12" s="1"/>
  <c r="W157" i="12"/>
  <c r="AA157" i="12" s="1"/>
  <c r="W158" i="12"/>
  <c r="AA158" i="12" s="1"/>
  <c r="W159" i="12"/>
  <c r="AA159" i="12" s="1"/>
  <c r="W160" i="12"/>
  <c r="AA160" i="12" s="1"/>
  <c r="W161" i="12"/>
  <c r="AA161" i="12" s="1"/>
  <c r="W162" i="12"/>
  <c r="AA162" i="12" s="1"/>
  <c r="W163" i="12"/>
  <c r="AA163" i="12" s="1"/>
  <c r="W164" i="12"/>
  <c r="AA164" i="12" s="1"/>
  <c r="W165" i="12"/>
  <c r="AA165" i="12" s="1"/>
  <c r="W166" i="12"/>
  <c r="AA166" i="12" s="1"/>
  <c r="W167" i="12"/>
  <c r="AA167" i="12" s="1"/>
  <c r="W168" i="12"/>
  <c r="AA168" i="12" s="1"/>
  <c r="W169" i="12"/>
  <c r="AA169" i="12" s="1"/>
  <c r="W170" i="12"/>
  <c r="AA170" i="12" s="1"/>
  <c r="W171" i="12"/>
  <c r="AA171" i="12" s="1"/>
  <c r="W172" i="12"/>
  <c r="AA172" i="12" s="1"/>
  <c r="W173" i="12"/>
  <c r="AA173" i="12" s="1"/>
  <c r="W174" i="12"/>
  <c r="AA174" i="12" s="1"/>
  <c r="W175" i="12"/>
  <c r="AA175" i="12" s="1"/>
  <c r="W176" i="12"/>
  <c r="AA176" i="12" s="1"/>
  <c r="W177" i="12"/>
  <c r="AA177" i="12" s="1"/>
  <c r="W178" i="12"/>
  <c r="AA178" i="12" s="1"/>
  <c r="W179" i="12"/>
  <c r="AA179" i="12" s="1"/>
  <c r="W180" i="12"/>
  <c r="AA180" i="12" s="1"/>
  <c r="W181" i="12"/>
  <c r="AA181" i="12" s="1"/>
  <c r="W182" i="12"/>
  <c r="AA182" i="12" s="1"/>
  <c r="W183" i="12"/>
  <c r="AA183" i="12" s="1"/>
  <c r="W184" i="12"/>
  <c r="AA184" i="12" s="1"/>
  <c r="W185" i="12"/>
  <c r="AA185" i="12" s="1"/>
  <c r="W186" i="12"/>
  <c r="AA186" i="12" s="1"/>
  <c r="W187" i="12"/>
  <c r="AA187" i="12" s="1"/>
  <c r="W188" i="12"/>
  <c r="AA188" i="12" s="1"/>
  <c r="W189" i="12"/>
  <c r="AA189" i="12" s="1"/>
  <c r="W190" i="12"/>
  <c r="AA190" i="12" s="1"/>
  <c r="W191" i="12"/>
  <c r="AA191" i="12" s="1"/>
  <c r="W192" i="12"/>
  <c r="AA192" i="12" s="1"/>
  <c r="W193" i="12"/>
  <c r="AA193" i="12" s="1"/>
  <c r="W194" i="12"/>
  <c r="AA194" i="12" s="1"/>
  <c r="W195" i="12"/>
  <c r="AA195" i="12" s="1"/>
  <c r="W196" i="12"/>
  <c r="AA196" i="12" s="1"/>
  <c r="W197" i="12"/>
  <c r="AA197" i="12" s="1"/>
  <c r="W198" i="12"/>
  <c r="AA198" i="12" s="1"/>
  <c r="W199" i="12"/>
  <c r="AA199" i="12" s="1"/>
  <c r="W200" i="12"/>
  <c r="AA200" i="12" s="1"/>
  <c r="W201" i="12"/>
  <c r="AA201" i="12" s="1"/>
  <c r="W202" i="12"/>
  <c r="AA202" i="12" s="1"/>
  <c r="W203" i="12"/>
  <c r="AA203" i="12" s="1"/>
  <c r="W204" i="12"/>
  <c r="AA204" i="12" s="1"/>
  <c r="W205" i="12"/>
  <c r="AA205" i="12" s="1"/>
  <c r="W206" i="12"/>
  <c r="AA206" i="12" s="1"/>
  <c r="W207" i="12"/>
  <c r="AA207" i="12" s="1"/>
  <c r="W208" i="12"/>
  <c r="AA208" i="12" s="1"/>
  <c r="W209" i="12"/>
  <c r="AA209" i="12" s="1"/>
  <c r="W210" i="12"/>
  <c r="AA210" i="12" s="1"/>
  <c r="W211" i="12"/>
  <c r="AA211" i="12" s="1"/>
  <c r="W212" i="12"/>
  <c r="AA212" i="12" s="1"/>
  <c r="W213" i="12"/>
  <c r="AA213" i="12" s="1"/>
  <c r="W214" i="12"/>
  <c r="AA214" i="12" s="1"/>
  <c r="W215" i="12"/>
  <c r="AA215" i="12" s="1"/>
  <c r="W216" i="12"/>
  <c r="AA216" i="12" s="1"/>
  <c r="W217" i="12"/>
  <c r="AA217" i="12" s="1"/>
  <c r="W218" i="12"/>
  <c r="AA218" i="12" s="1"/>
  <c r="W219" i="12"/>
  <c r="AA219" i="12" s="1"/>
  <c r="W220" i="12"/>
  <c r="AA220" i="12" s="1"/>
  <c r="W221" i="12"/>
  <c r="AA221" i="12" s="1"/>
  <c r="W222" i="12"/>
  <c r="AA222" i="12" s="1"/>
  <c r="W223" i="12"/>
  <c r="AA223" i="12" s="1"/>
  <c r="W224" i="12"/>
  <c r="AA224" i="12" s="1"/>
  <c r="W225" i="12"/>
  <c r="AA225" i="12" s="1"/>
  <c r="W226" i="12"/>
  <c r="AA226" i="12" s="1"/>
  <c r="W227" i="12"/>
  <c r="AA227" i="12" s="1"/>
  <c r="W228" i="12"/>
  <c r="AA228" i="12" s="1"/>
  <c r="W229" i="12"/>
  <c r="AA229" i="12" s="1"/>
  <c r="W230" i="12"/>
  <c r="AA230" i="12" s="1"/>
  <c r="W231" i="12"/>
  <c r="AA231" i="12" s="1"/>
  <c r="W232" i="12"/>
  <c r="AA232" i="12" s="1"/>
  <c r="W233" i="12"/>
  <c r="AA233" i="12" s="1"/>
  <c r="W234" i="12"/>
  <c r="AA234" i="12" s="1"/>
  <c r="W235" i="12"/>
  <c r="AA235" i="12" s="1"/>
  <c r="W236" i="12"/>
  <c r="AA236" i="12" s="1"/>
  <c r="W237" i="12"/>
  <c r="AA237" i="12" s="1"/>
  <c r="W238" i="12"/>
  <c r="AA238" i="12" s="1"/>
  <c r="W239" i="12"/>
  <c r="AA239" i="12" s="1"/>
  <c r="W240" i="12"/>
  <c r="AA240" i="12" s="1"/>
  <c r="W241" i="12"/>
  <c r="AA241" i="12" s="1"/>
  <c r="W242" i="12"/>
  <c r="AA242" i="12" s="1"/>
  <c r="W243" i="12"/>
  <c r="AA243" i="12" s="1"/>
  <c r="W244" i="12"/>
  <c r="AA244" i="12" s="1"/>
  <c r="W245" i="12"/>
  <c r="AA245" i="12" s="1"/>
  <c r="W246" i="12"/>
  <c r="AA246" i="12" s="1"/>
  <c r="W247" i="12"/>
  <c r="AA247" i="12" s="1"/>
  <c r="W248" i="12"/>
  <c r="AA248" i="12" s="1"/>
  <c r="W249" i="12"/>
  <c r="AA249" i="12" s="1"/>
  <c r="W250" i="12"/>
  <c r="AA250" i="12" s="1"/>
  <c r="W251" i="12"/>
  <c r="AA251" i="12" s="1"/>
  <c r="W252" i="12"/>
  <c r="AA252" i="12" s="1"/>
  <c r="W253" i="12"/>
  <c r="AA253" i="12" s="1"/>
  <c r="W254" i="12"/>
  <c r="AA254" i="12" s="1"/>
  <c r="W255" i="12"/>
  <c r="AA255" i="12" s="1"/>
  <c r="W256" i="12"/>
  <c r="AA256" i="12" s="1"/>
  <c r="W257" i="12"/>
  <c r="AA257" i="12" s="1"/>
  <c r="W258" i="12"/>
  <c r="AA258" i="12" s="1"/>
  <c r="W259" i="12"/>
  <c r="AA259" i="12" s="1"/>
  <c r="W260" i="12"/>
  <c r="AA260" i="12" s="1"/>
  <c r="W261" i="12"/>
  <c r="AA261" i="12" s="1"/>
  <c r="W262" i="12"/>
  <c r="AA262" i="12" s="1"/>
  <c r="W263" i="12"/>
  <c r="AA263" i="12" s="1"/>
  <c r="W264" i="12"/>
  <c r="AA264" i="12" s="1"/>
  <c r="W265" i="12"/>
  <c r="AA265" i="12" s="1"/>
  <c r="W266" i="12"/>
  <c r="AA266" i="12" s="1"/>
  <c r="W267" i="12"/>
  <c r="AA267" i="12" s="1"/>
  <c r="W268" i="12"/>
  <c r="AA268" i="12" s="1"/>
  <c r="W269" i="12"/>
  <c r="AA269" i="12" s="1"/>
  <c r="W270" i="12"/>
  <c r="AA270" i="12" s="1"/>
  <c r="W271" i="12"/>
  <c r="AA271" i="12" s="1"/>
  <c r="W272" i="12"/>
  <c r="AA272" i="12" s="1"/>
  <c r="W273" i="12"/>
  <c r="AA273" i="12" s="1"/>
  <c r="W274" i="12"/>
  <c r="AA274" i="12" s="1"/>
  <c r="W275" i="12"/>
  <c r="AA275" i="12" s="1"/>
  <c r="W276" i="12"/>
  <c r="AA276" i="12" s="1"/>
  <c r="W277" i="12"/>
  <c r="AA277" i="12" s="1"/>
  <c r="W278" i="12"/>
  <c r="AA278" i="12" s="1"/>
  <c r="W279" i="12"/>
  <c r="AA279" i="12" s="1"/>
  <c r="W280" i="12"/>
  <c r="AA280" i="12" s="1"/>
  <c r="W281" i="12"/>
  <c r="AA281" i="12" s="1"/>
  <c r="W282" i="12"/>
  <c r="AA282" i="12" s="1"/>
  <c r="W283" i="12"/>
  <c r="AA283" i="12" s="1"/>
  <c r="W284" i="12"/>
  <c r="AA284" i="12" s="1"/>
  <c r="W285" i="12"/>
  <c r="AA285" i="12" s="1"/>
  <c r="W286" i="12"/>
  <c r="AA286" i="12" s="1"/>
  <c r="W287" i="12"/>
  <c r="AA287" i="12" s="1"/>
  <c r="W288" i="12"/>
  <c r="AA288" i="12" s="1"/>
  <c r="W289" i="12"/>
  <c r="AA289" i="12" s="1"/>
  <c r="W290" i="12"/>
  <c r="AA290" i="12" s="1"/>
  <c r="W291" i="12"/>
  <c r="AA291" i="12" s="1"/>
  <c r="W292" i="12"/>
  <c r="AA292" i="12" s="1"/>
  <c r="W293" i="12"/>
  <c r="AA293" i="12" s="1"/>
  <c r="W294" i="12"/>
  <c r="AA294" i="12" s="1"/>
  <c r="W295" i="12"/>
  <c r="AA295" i="12" s="1"/>
  <c r="W296" i="12"/>
  <c r="AA296" i="12" s="1"/>
  <c r="W297" i="12"/>
  <c r="AA297" i="12" s="1"/>
  <c r="W298" i="12"/>
  <c r="AA298" i="12" s="1"/>
  <c r="W299" i="12"/>
  <c r="AA299" i="12" s="1"/>
  <c r="W300" i="12"/>
  <c r="AA300" i="12" s="1"/>
  <c r="W301" i="12"/>
  <c r="AA301" i="12" s="1"/>
  <c r="W302" i="12"/>
  <c r="AA302" i="12" s="1"/>
  <c r="W303" i="12"/>
  <c r="AA303" i="12" s="1"/>
  <c r="W304" i="12"/>
  <c r="AA304" i="12" s="1"/>
  <c r="W305" i="12"/>
  <c r="AA305" i="12" s="1"/>
  <c r="W306" i="12"/>
  <c r="AA306" i="12" s="1"/>
  <c r="W307" i="12"/>
  <c r="AA307" i="12" s="1"/>
  <c r="W308" i="12"/>
  <c r="AA308" i="12" s="1"/>
  <c r="W309" i="12"/>
  <c r="AA309" i="12" s="1"/>
  <c r="W310" i="12"/>
  <c r="AA310" i="12" s="1"/>
  <c r="W311" i="12"/>
  <c r="AA311" i="12" s="1"/>
  <c r="W312" i="12"/>
  <c r="AA312" i="12" s="1"/>
  <c r="W313" i="12"/>
  <c r="AA313" i="12" s="1"/>
  <c r="W314" i="12"/>
  <c r="AA314" i="12" s="1"/>
  <c r="W315" i="12"/>
  <c r="AA315" i="12" s="1"/>
  <c r="W316" i="12"/>
  <c r="AA316" i="12" s="1"/>
  <c r="W317" i="12"/>
  <c r="AA317" i="12" s="1"/>
  <c r="W318" i="12"/>
  <c r="AA318" i="12" s="1"/>
  <c r="W319" i="12"/>
  <c r="AA319" i="12" s="1"/>
  <c r="W320" i="12"/>
  <c r="AA320" i="12" s="1"/>
  <c r="W321" i="12"/>
  <c r="AA321" i="12" s="1"/>
  <c r="W322" i="12"/>
  <c r="AA322" i="12" s="1"/>
  <c r="W323" i="12"/>
  <c r="AA323" i="12" s="1"/>
  <c r="W324" i="12"/>
  <c r="AA324" i="12" s="1"/>
  <c r="W325" i="12"/>
  <c r="AA325" i="12" s="1"/>
  <c r="W326" i="12"/>
  <c r="AA326" i="12" s="1"/>
  <c r="W327" i="12"/>
  <c r="AA327" i="12" s="1"/>
  <c r="W328" i="12"/>
  <c r="AA328" i="12" s="1"/>
  <c r="W329" i="12"/>
  <c r="AA329" i="12" s="1"/>
  <c r="W330" i="12"/>
  <c r="AA330" i="12" s="1"/>
  <c r="W331" i="12"/>
  <c r="AA331" i="12" s="1"/>
  <c r="W332" i="12"/>
  <c r="AA332" i="12" s="1"/>
  <c r="W333" i="12"/>
  <c r="AA333" i="12" s="1"/>
  <c r="W334" i="12"/>
  <c r="AA334" i="12" s="1"/>
  <c r="W335" i="12"/>
  <c r="AA335" i="12" s="1"/>
  <c r="W336" i="12"/>
  <c r="AA336" i="12" s="1"/>
  <c r="W337" i="12"/>
  <c r="AA337" i="12" s="1"/>
  <c r="W338" i="12"/>
  <c r="AA338" i="12" s="1"/>
  <c r="W339" i="12"/>
  <c r="AA339" i="12" s="1"/>
  <c r="W340" i="12"/>
  <c r="AA340" i="12" s="1"/>
  <c r="W341" i="12"/>
  <c r="AA341" i="12" s="1"/>
  <c r="W342" i="12"/>
  <c r="AA342" i="12" s="1"/>
  <c r="W343" i="12"/>
  <c r="AA343" i="12" s="1"/>
  <c r="W344" i="12"/>
  <c r="AA344" i="12" s="1"/>
  <c r="W345" i="12"/>
  <c r="AA345" i="12" s="1"/>
  <c r="W346" i="12"/>
  <c r="AA346" i="12" s="1"/>
  <c r="W347" i="12"/>
  <c r="AA347" i="12" s="1"/>
  <c r="W348" i="12"/>
  <c r="AA348" i="12" s="1"/>
  <c r="W349" i="12"/>
  <c r="AA349" i="12" s="1"/>
  <c r="W350" i="12"/>
  <c r="AA350" i="12" s="1"/>
  <c r="W351" i="12"/>
  <c r="AA351" i="12" s="1"/>
  <c r="W352" i="12"/>
  <c r="AA352" i="12" s="1"/>
  <c r="W353" i="12"/>
  <c r="AA353" i="12" s="1"/>
  <c r="W354" i="12"/>
  <c r="AA354" i="12" s="1"/>
  <c r="W355" i="12"/>
  <c r="AA355" i="12" s="1"/>
  <c r="W356" i="12"/>
  <c r="AA356" i="12" s="1"/>
  <c r="W357" i="12"/>
  <c r="AA357" i="12" s="1"/>
  <c r="W358" i="12"/>
  <c r="AA358" i="12" s="1"/>
  <c r="W359" i="12"/>
  <c r="AA359" i="12" s="1"/>
  <c r="W360" i="12"/>
  <c r="AA360" i="12" s="1"/>
  <c r="W361" i="12"/>
  <c r="AA361" i="12" s="1"/>
  <c r="W362" i="12"/>
  <c r="AA362" i="12" s="1"/>
  <c r="W363" i="12"/>
  <c r="AA363" i="12" s="1"/>
  <c r="W364" i="12"/>
  <c r="AA364" i="12" s="1"/>
  <c r="W365" i="12"/>
  <c r="AA365" i="12" s="1"/>
  <c r="W366" i="12"/>
  <c r="AA366" i="12" s="1"/>
  <c r="W367" i="12"/>
  <c r="AA367" i="12" s="1"/>
  <c r="W368" i="12"/>
  <c r="AA368" i="12" s="1"/>
  <c r="W369" i="12"/>
  <c r="AA369" i="12" s="1"/>
  <c r="W370" i="12"/>
  <c r="AA370" i="12" s="1"/>
  <c r="W371" i="12"/>
  <c r="AA371" i="12" s="1"/>
  <c r="W372" i="12"/>
  <c r="AA372" i="12" s="1"/>
  <c r="W373" i="12"/>
  <c r="AA373" i="12" s="1"/>
  <c r="W374" i="12"/>
  <c r="AA374" i="12" s="1"/>
  <c r="W375" i="12"/>
  <c r="AA375" i="12" s="1"/>
  <c r="W376" i="12"/>
  <c r="AA376" i="12" s="1"/>
  <c r="W377" i="12"/>
  <c r="AA377" i="12" s="1"/>
  <c r="W378" i="12"/>
  <c r="AA378" i="12" s="1"/>
  <c r="W379" i="12"/>
  <c r="AA379" i="12" s="1"/>
  <c r="W380" i="12"/>
  <c r="AA380" i="12" s="1"/>
  <c r="W381" i="12"/>
  <c r="AA381" i="12" s="1"/>
  <c r="W382" i="12"/>
  <c r="AA382" i="12" s="1"/>
  <c r="W383" i="12"/>
  <c r="AA383" i="12" s="1"/>
  <c r="W384" i="12"/>
  <c r="AA384" i="12" s="1"/>
  <c r="W385" i="12"/>
  <c r="AA385" i="12" s="1"/>
  <c r="W386" i="12"/>
  <c r="AA386" i="12" s="1"/>
  <c r="W387" i="12"/>
  <c r="AA387" i="12" s="1"/>
  <c r="W388" i="12"/>
  <c r="AA388" i="12" s="1"/>
  <c r="W389" i="12"/>
  <c r="AA389" i="12" s="1"/>
  <c r="W390" i="12"/>
  <c r="AA390" i="12" s="1"/>
  <c r="W391" i="12"/>
  <c r="AA391" i="12" s="1"/>
  <c r="W392" i="12"/>
  <c r="AA392" i="12" s="1"/>
  <c r="W393" i="12"/>
  <c r="AA393" i="12" s="1"/>
  <c r="W394" i="12"/>
  <c r="AA394" i="12" s="1"/>
  <c r="W395" i="12"/>
  <c r="AA395" i="12" s="1"/>
  <c r="W396" i="12"/>
  <c r="AA396" i="12" s="1"/>
  <c r="W397" i="12"/>
  <c r="AA397" i="12" s="1"/>
  <c r="W398" i="12"/>
  <c r="AA398" i="12" s="1"/>
  <c r="W399" i="12"/>
  <c r="AA399" i="12" s="1"/>
  <c r="W400" i="12"/>
  <c r="AA400" i="12" s="1"/>
  <c r="W401" i="12"/>
  <c r="AA401" i="12" s="1"/>
  <c r="W402" i="12"/>
  <c r="AA402" i="12" s="1"/>
  <c r="W403" i="12"/>
  <c r="AA403" i="12" s="1"/>
  <c r="W404" i="12"/>
  <c r="AA404" i="12" s="1"/>
  <c r="W405" i="12"/>
  <c r="AA405" i="12" s="1"/>
  <c r="W406" i="12"/>
  <c r="AA406" i="12" s="1"/>
  <c r="W407" i="12"/>
  <c r="AA407" i="12" s="1"/>
  <c r="W408" i="12"/>
  <c r="AA408" i="12" s="1"/>
  <c r="W409" i="12"/>
  <c r="AA409" i="12" s="1"/>
  <c r="W410" i="12"/>
  <c r="AA410" i="12" s="1"/>
  <c r="W411" i="12"/>
  <c r="AA411" i="12" s="1"/>
  <c r="W412" i="12"/>
  <c r="AA412" i="12" s="1"/>
  <c r="W413" i="12"/>
  <c r="AA413" i="12" s="1"/>
  <c r="W414" i="12"/>
  <c r="AA414" i="12" s="1"/>
  <c r="W415" i="12"/>
  <c r="AA415" i="12" s="1"/>
  <c r="W416" i="12"/>
  <c r="AA416" i="12" s="1"/>
  <c r="W417" i="12"/>
  <c r="AA417" i="12" s="1"/>
  <c r="W418" i="12"/>
  <c r="AA418" i="12" s="1"/>
  <c r="W419" i="12"/>
  <c r="AA419" i="12" s="1"/>
  <c r="W420" i="12"/>
  <c r="AA420" i="12" s="1"/>
  <c r="W421" i="12"/>
  <c r="AA421" i="12" s="1"/>
  <c r="W422" i="12"/>
  <c r="AA422" i="12" s="1"/>
  <c r="W423" i="12"/>
  <c r="AA423" i="12" s="1"/>
  <c r="W424" i="12"/>
  <c r="AA424" i="12" s="1"/>
  <c r="W425" i="12"/>
  <c r="AA425" i="12" s="1"/>
  <c r="W426" i="12"/>
  <c r="AA426" i="12" s="1"/>
  <c r="W427" i="12"/>
  <c r="AA427" i="12" s="1"/>
  <c r="W428" i="12"/>
  <c r="AA428" i="12" s="1"/>
  <c r="W429" i="12"/>
  <c r="AA429" i="12" s="1"/>
  <c r="W430" i="12"/>
  <c r="AA430" i="12" s="1"/>
  <c r="W431" i="12"/>
  <c r="AA431" i="12" s="1"/>
  <c r="W432" i="12"/>
  <c r="AA432" i="12" s="1"/>
  <c r="W433" i="12"/>
  <c r="AA433" i="12" s="1"/>
  <c r="W434" i="12"/>
  <c r="AA434" i="12" s="1"/>
  <c r="W435" i="12"/>
  <c r="AA435" i="12" s="1"/>
  <c r="W436" i="12"/>
  <c r="AA436" i="12" s="1"/>
  <c r="W437" i="12"/>
  <c r="AA437" i="12" s="1"/>
  <c r="W438" i="12"/>
  <c r="AA438" i="12" s="1"/>
  <c r="W439" i="12"/>
  <c r="AA439" i="12" s="1"/>
  <c r="W440" i="12"/>
  <c r="AA440" i="12" s="1"/>
  <c r="W441" i="12"/>
  <c r="AA441" i="12" s="1"/>
  <c r="W442" i="12"/>
  <c r="AA442" i="12" s="1"/>
  <c r="W443" i="12"/>
  <c r="AA443" i="12" s="1"/>
  <c r="W444" i="12"/>
  <c r="AA444" i="12" s="1"/>
  <c r="W445" i="12"/>
  <c r="AA445" i="12" s="1"/>
  <c r="W446" i="12"/>
  <c r="AA446" i="12" s="1"/>
  <c r="W447" i="12"/>
  <c r="AA447" i="12" s="1"/>
  <c r="W448" i="12"/>
  <c r="AA448" i="12" s="1"/>
  <c r="W449" i="12"/>
  <c r="AA449" i="12" s="1"/>
  <c r="W450" i="12"/>
  <c r="AA450" i="12" s="1"/>
  <c r="W451" i="12"/>
  <c r="AA451" i="12" s="1"/>
  <c r="W452" i="12"/>
  <c r="AA452" i="12" s="1"/>
  <c r="W453" i="12"/>
  <c r="AA453" i="12" s="1"/>
  <c r="W454" i="12"/>
  <c r="AA454" i="12" s="1"/>
  <c r="W455" i="12"/>
  <c r="AA455" i="12" s="1"/>
  <c r="W456" i="12"/>
  <c r="AA456" i="12" s="1"/>
  <c r="W457" i="12"/>
  <c r="AA457" i="12" s="1"/>
  <c r="W458" i="12"/>
  <c r="AA458" i="12" s="1"/>
  <c r="W459" i="12"/>
  <c r="AA459" i="12" s="1"/>
  <c r="W460" i="12"/>
  <c r="AA460" i="12" s="1"/>
  <c r="W461" i="12"/>
  <c r="AA461" i="12" s="1"/>
  <c r="W462" i="12"/>
  <c r="AA462" i="12" s="1"/>
  <c r="W463" i="12"/>
  <c r="AA463" i="12" s="1"/>
  <c r="W464" i="12"/>
  <c r="AA464" i="12" s="1"/>
  <c r="W465" i="12"/>
  <c r="AA465" i="12" s="1"/>
  <c r="W466" i="12"/>
  <c r="AA466" i="12" s="1"/>
  <c r="W467" i="12"/>
  <c r="AA467" i="12" s="1"/>
  <c r="W468" i="12"/>
  <c r="AA468" i="12" s="1"/>
  <c r="W469" i="12"/>
  <c r="AA469" i="12" s="1"/>
  <c r="W470" i="12"/>
  <c r="AA470" i="12" s="1"/>
  <c r="W471" i="12"/>
  <c r="AA471" i="12" s="1"/>
  <c r="W472" i="12"/>
  <c r="AA472" i="12" s="1"/>
  <c r="W473" i="12"/>
  <c r="AA473" i="12" s="1"/>
  <c r="W474" i="12"/>
  <c r="AA474" i="12" s="1"/>
  <c r="W475" i="12"/>
  <c r="AA475" i="12" s="1"/>
  <c r="W476" i="12"/>
  <c r="AA476" i="12" s="1"/>
  <c r="W477" i="12"/>
  <c r="AA477" i="12" s="1"/>
  <c r="W478" i="12"/>
  <c r="AA478" i="12" s="1"/>
  <c r="W479" i="12"/>
  <c r="AA479" i="12" s="1"/>
  <c r="W480" i="12"/>
  <c r="AA480" i="12" s="1"/>
  <c r="W481" i="12"/>
  <c r="AA481" i="12" s="1"/>
  <c r="W482" i="12"/>
  <c r="AA482" i="12" s="1"/>
  <c r="W483" i="12"/>
  <c r="AA483" i="12" s="1"/>
  <c r="W484" i="12"/>
  <c r="AA484" i="12" s="1"/>
  <c r="W485" i="12"/>
  <c r="AA485" i="12" s="1"/>
  <c r="W486" i="12"/>
  <c r="AA486" i="12" s="1"/>
  <c r="W487" i="12"/>
  <c r="AA487" i="12" s="1"/>
  <c r="W488" i="12"/>
  <c r="AA488" i="12" s="1"/>
  <c r="W489" i="12"/>
  <c r="AA489" i="12" s="1"/>
  <c r="W490" i="12"/>
  <c r="AA490" i="12" s="1"/>
  <c r="W491" i="12"/>
  <c r="AA491" i="12" s="1"/>
  <c r="W492" i="12"/>
  <c r="AA492" i="12" s="1"/>
  <c r="W493" i="12"/>
  <c r="AA493" i="12" s="1"/>
  <c r="W494" i="12"/>
  <c r="AA494" i="12" s="1"/>
  <c r="W495" i="12"/>
  <c r="AA495" i="12" s="1"/>
  <c r="W496" i="12"/>
  <c r="AA496" i="12" s="1"/>
  <c r="W497" i="12"/>
  <c r="AA497" i="12" s="1"/>
  <c r="W498" i="12"/>
  <c r="AA498" i="12" s="1"/>
  <c r="W499" i="12"/>
  <c r="AA499" i="12" s="1"/>
  <c r="W500" i="12"/>
  <c r="AA500" i="12" s="1"/>
  <c r="W501" i="12"/>
  <c r="AA501" i="12" s="1"/>
  <c r="W502" i="12"/>
  <c r="AA502" i="12" s="1"/>
  <c r="W503" i="12"/>
  <c r="AA503" i="12" s="1"/>
  <c r="W504" i="12"/>
  <c r="AA504" i="12" s="1"/>
  <c r="W505" i="12"/>
  <c r="AA505" i="12" s="1"/>
  <c r="W506" i="12"/>
  <c r="AA506" i="12" s="1"/>
  <c r="W507" i="12"/>
  <c r="AA507" i="12" s="1"/>
  <c r="W508" i="12"/>
  <c r="AA508" i="12" s="1"/>
  <c r="W509" i="12"/>
  <c r="AA509" i="12" s="1"/>
  <c r="W510" i="12"/>
  <c r="AA510" i="12" s="1"/>
  <c r="W511" i="12"/>
  <c r="AA511" i="12" s="1"/>
  <c r="R7" i="14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AK7" i="13"/>
  <c r="AM7" i="13" s="1"/>
  <c r="AK8" i="13"/>
  <c r="AM8" i="13" s="1"/>
  <c r="AK9" i="13"/>
  <c r="AM9" i="13" s="1"/>
  <c r="AK15" i="13"/>
  <c r="AM15" i="13" s="1"/>
  <c r="AK16" i="13"/>
  <c r="AM16" i="13" s="1"/>
  <c r="AK17" i="13"/>
  <c r="AM17" i="13" s="1"/>
  <c r="AK23" i="13"/>
  <c r="AM23" i="13" s="1"/>
  <c r="AK24" i="13"/>
  <c r="AM24" i="13" s="1"/>
  <c r="AK25" i="13"/>
  <c r="AM25" i="13" s="1"/>
  <c r="AK31" i="13"/>
  <c r="AM31" i="13" s="1"/>
  <c r="AK32" i="13"/>
  <c r="AM32" i="13" s="1"/>
  <c r="AK33" i="13"/>
  <c r="AM33" i="13" s="1"/>
  <c r="AG6" i="16"/>
  <c r="AG6" i="15"/>
  <c r="AG6" i="14"/>
  <c r="AG6" i="13"/>
  <c r="AG6" i="12"/>
  <c r="W7" i="15"/>
  <c r="AA7" i="15" s="1"/>
  <c r="W8" i="15"/>
  <c r="AA8" i="15" s="1"/>
  <c r="W9" i="15"/>
  <c r="AA9" i="15" s="1"/>
  <c r="W10" i="15"/>
  <c r="AA10" i="15" s="1"/>
  <c r="W11" i="15"/>
  <c r="AA11" i="15" s="1"/>
  <c r="W12" i="15"/>
  <c r="AA12" i="15" s="1"/>
  <c r="W13" i="15"/>
  <c r="AA13" i="15" s="1"/>
  <c r="W14" i="15"/>
  <c r="W15" i="15"/>
  <c r="AA15" i="15" s="1"/>
  <c r="W16" i="15"/>
  <c r="AA16" i="15" s="1"/>
  <c r="W17" i="15"/>
  <c r="AA17" i="15" s="1"/>
  <c r="W18" i="15"/>
  <c r="AA18" i="15" s="1"/>
  <c r="W19" i="15"/>
  <c r="AA19" i="15" s="1"/>
  <c r="W20" i="15"/>
  <c r="AA20" i="15" s="1"/>
  <c r="W21" i="15"/>
  <c r="AA21" i="15" s="1"/>
  <c r="W22" i="15"/>
  <c r="AA22" i="15" s="1"/>
  <c r="W23" i="15"/>
  <c r="AA23" i="15" s="1"/>
  <c r="W24" i="15"/>
  <c r="AA24" i="15" s="1"/>
  <c r="W25" i="15"/>
  <c r="AA25" i="15" s="1"/>
  <c r="W26" i="15"/>
  <c r="AA26" i="15" s="1"/>
  <c r="W27" i="15"/>
  <c r="AA27" i="15" s="1"/>
  <c r="W28" i="15"/>
  <c r="AA28" i="15" s="1"/>
  <c r="W29" i="15"/>
  <c r="AA29" i="15" s="1"/>
  <c r="W30" i="15"/>
  <c r="AA30" i="15" s="1"/>
  <c r="W31" i="15"/>
  <c r="AA31" i="15" s="1"/>
  <c r="W32" i="15"/>
  <c r="AA32" i="15" s="1"/>
  <c r="W33" i="15"/>
  <c r="AA33" i="15" s="1"/>
  <c r="W34" i="15"/>
  <c r="AA34" i="15" s="1"/>
  <c r="W35" i="15"/>
  <c r="AA35" i="15" s="1"/>
  <c r="W36" i="15"/>
  <c r="AA36" i="15" s="1"/>
  <c r="W37" i="15"/>
  <c r="AA37" i="15" s="1"/>
  <c r="W38" i="15"/>
  <c r="AA38" i="15" s="1"/>
  <c r="W39" i="15"/>
  <c r="AA39" i="15" s="1"/>
  <c r="W40" i="15"/>
  <c r="AA40" i="15" s="1"/>
  <c r="W41" i="15"/>
  <c r="AA41" i="15" s="1"/>
  <c r="W42" i="15"/>
  <c r="AA42" i="15" s="1"/>
  <c r="W43" i="15"/>
  <c r="AA43" i="15" s="1"/>
  <c r="W44" i="15"/>
  <c r="AA44" i="15" s="1"/>
  <c r="W45" i="15"/>
  <c r="AA45" i="15" s="1"/>
  <c r="W46" i="15"/>
  <c r="AA46" i="15" s="1"/>
  <c r="W47" i="15"/>
  <c r="AA47" i="15" s="1"/>
  <c r="W48" i="15"/>
  <c r="AA48" i="15" s="1"/>
  <c r="W49" i="15"/>
  <c r="AA49" i="15" s="1"/>
  <c r="W50" i="15"/>
  <c r="AA50" i="15" s="1"/>
  <c r="W51" i="15"/>
  <c r="AA51" i="15" s="1"/>
  <c r="W52" i="15"/>
  <c r="AA52" i="15" s="1"/>
  <c r="W53" i="15"/>
  <c r="AA53" i="15" s="1"/>
  <c r="W54" i="15"/>
  <c r="AA54" i="15" s="1"/>
  <c r="W55" i="15"/>
  <c r="W56" i="15"/>
  <c r="AA56" i="15" s="1"/>
  <c r="W57" i="15"/>
  <c r="AA57" i="15" s="1"/>
  <c r="W58" i="15"/>
  <c r="AA58" i="15" s="1"/>
  <c r="W59" i="15"/>
  <c r="AA59" i="15" s="1"/>
  <c r="W60" i="15"/>
  <c r="AA60" i="15" s="1"/>
  <c r="W61" i="15"/>
  <c r="AA61" i="15" s="1"/>
  <c r="W62" i="15"/>
  <c r="AA62" i="15" s="1"/>
  <c r="W63" i="15"/>
  <c r="AA63" i="15" s="1"/>
  <c r="W64" i="15"/>
  <c r="AA64" i="15" s="1"/>
  <c r="W65" i="15"/>
  <c r="AA65" i="15" s="1"/>
  <c r="W66" i="15"/>
  <c r="AA66" i="15" s="1"/>
  <c r="W67" i="15"/>
  <c r="AA67" i="15" s="1"/>
  <c r="W68" i="15"/>
  <c r="AA68" i="15" s="1"/>
  <c r="W69" i="15"/>
  <c r="AA69" i="15" s="1"/>
  <c r="W70" i="15"/>
  <c r="AA70" i="15" s="1"/>
  <c r="W71" i="15"/>
  <c r="AA71" i="15" s="1"/>
  <c r="W72" i="15"/>
  <c r="AA72" i="15" s="1"/>
  <c r="W73" i="15"/>
  <c r="AA73" i="15" s="1"/>
  <c r="W74" i="15"/>
  <c r="AA74" i="15" s="1"/>
  <c r="W75" i="15"/>
  <c r="AA75" i="15" s="1"/>
  <c r="W76" i="15"/>
  <c r="AA76" i="15" s="1"/>
  <c r="W77" i="15"/>
  <c r="AA77" i="15" s="1"/>
  <c r="W78" i="15"/>
  <c r="AA78" i="15" s="1"/>
  <c r="W79" i="15"/>
  <c r="AA79" i="15" s="1"/>
  <c r="W80" i="15"/>
  <c r="AA80" i="15" s="1"/>
  <c r="W81" i="15"/>
  <c r="AA81" i="15" s="1"/>
  <c r="W82" i="15"/>
  <c r="AA82" i="15" s="1"/>
  <c r="W83" i="15"/>
  <c r="AA83" i="15" s="1"/>
  <c r="W84" i="15"/>
  <c r="AA84" i="15" s="1"/>
  <c r="W85" i="15"/>
  <c r="AA85" i="15" s="1"/>
  <c r="W86" i="15"/>
  <c r="AA86" i="15" s="1"/>
  <c r="W87" i="15"/>
  <c r="AA87" i="15" s="1"/>
  <c r="W88" i="15"/>
  <c r="W89" i="15"/>
  <c r="AA89" i="15" s="1"/>
  <c r="W90" i="15"/>
  <c r="AA90" i="15" s="1"/>
  <c r="W91" i="15"/>
  <c r="AA91" i="15" s="1"/>
  <c r="W92" i="15"/>
  <c r="AA92" i="15" s="1"/>
  <c r="W93" i="15"/>
  <c r="AA93" i="15" s="1"/>
  <c r="W94" i="15"/>
  <c r="AA94" i="15" s="1"/>
  <c r="W95" i="15"/>
  <c r="AA95" i="15" s="1"/>
  <c r="W96" i="15"/>
  <c r="AA96" i="15" s="1"/>
  <c r="W97" i="15"/>
  <c r="AA97" i="15" s="1"/>
  <c r="W98" i="15"/>
  <c r="AA98" i="15" s="1"/>
  <c r="W99" i="15"/>
  <c r="AA99" i="15" s="1"/>
  <c r="W100" i="15"/>
  <c r="AA100" i="15" s="1"/>
  <c r="W101" i="15"/>
  <c r="AA101" i="15" s="1"/>
  <c r="W102" i="15"/>
  <c r="AA102" i="15" s="1"/>
  <c r="W103" i="15"/>
  <c r="AA103" i="15" s="1"/>
  <c r="W104" i="15"/>
  <c r="AA104" i="15" s="1"/>
  <c r="W105" i="15"/>
  <c r="AA105" i="15" s="1"/>
  <c r="W106" i="15"/>
  <c r="AA106" i="15" s="1"/>
  <c r="W107" i="15"/>
  <c r="AA107" i="15" s="1"/>
  <c r="V7" i="14"/>
  <c r="Z7" i="14" s="1"/>
  <c r="V8" i="14"/>
  <c r="V9" i="14"/>
  <c r="Z9" i="14" s="1"/>
  <c r="V10" i="14"/>
  <c r="Z10" i="14" s="1"/>
  <c r="V11" i="14"/>
  <c r="V12" i="14"/>
  <c r="Z12" i="14" s="1"/>
  <c r="V13" i="14"/>
  <c r="V14" i="14"/>
  <c r="Z14" i="14" s="1"/>
  <c r="V15" i="14"/>
  <c r="Z15" i="14" s="1"/>
  <c r="V16" i="14"/>
  <c r="V17" i="14"/>
  <c r="Z17" i="14" s="1"/>
  <c r="V18" i="14"/>
  <c r="Z18" i="14" s="1"/>
  <c r="V19" i="14"/>
  <c r="Z19" i="14" s="1"/>
  <c r="V20" i="14"/>
  <c r="Z20" i="14" s="1"/>
  <c r="V21" i="14"/>
  <c r="Z21" i="14" s="1"/>
  <c r="V22" i="14"/>
  <c r="V23" i="14"/>
  <c r="Z23" i="14" s="1"/>
  <c r="V24" i="14"/>
  <c r="V25" i="14"/>
  <c r="Z25" i="14" s="1"/>
  <c r="V26" i="14"/>
  <c r="Z26" i="14" s="1"/>
  <c r="V27" i="14"/>
  <c r="Z27" i="14" s="1"/>
  <c r="V28" i="14"/>
  <c r="Z28" i="14" s="1"/>
  <c r="V29" i="14"/>
  <c r="V30" i="14"/>
  <c r="V31" i="14"/>
  <c r="Z31" i="14" s="1"/>
  <c r="V32" i="14"/>
  <c r="Z32" i="14" s="1"/>
  <c r="V33" i="14"/>
  <c r="V34" i="14"/>
  <c r="Z34" i="14" s="1"/>
  <c r="V35" i="14"/>
  <c r="Z35" i="14" s="1"/>
  <c r="V36" i="14"/>
  <c r="V37" i="14"/>
  <c r="Z37" i="14" s="1"/>
  <c r="V38" i="14"/>
  <c r="Z38" i="14" s="1"/>
  <c r="V39" i="14"/>
  <c r="V40" i="14"/>
  <c r="Z40" i="14" s="1"/>
  <c r="V41" i="14"/>
  <c r="Z41" i="14" s="1"/>
  <c r="V42" i="14"/>
  <c r="Z42" i="14" s="1"/>
  <c r="V43" i="14"/>
  <c r="V44" i="14"/>
  <c r="V45" i="14"/>
  <c r="Z45" i="14" s="1"/>
  <c r="V46" i="14"/>
  <c r="Z46" i="14" s="1"/>
  <c r="AK7" i="15"/>
  <c r="AM7" i="15" s="1"/>
  <c r="AK8" i="15"/>
  <c r="AM8" i="15" s="1"/>
  <c r="AK9" i="15"/>
  <c r="AM9" i="15" s="1"/>
  <c r="AK13" i="15"/>
  <c r="AM13" i="15" s="1"/>
  <c r="AK14" i="15"/>
  <c r="AM14" i="15" s="1"/>
  <c r="AK15" i="15"/>
  <c r="AM15" i="15" s="1"/>
  <c r="AK16" i="15"/>
  <c r="AM16" i="15" s="1"/>
  <c r="AK17" i="15"/>
  <c r="AM17" i="15" s="1"/>
  <c r="AK21" i="15"/>
  <c r="AM21" i="15" s="1"/>
  <c r="AK22" i="15"/>
  <c r="AM22" i="15" s="1"/>
  <c r="AK23" i="15"/>
  <c r="AM23" i="15" s="1"/>
  <c r="AK24" i="15"/>
  <c r="AM24" i="15" s="1"/>
  <c r="AK25" i="15"/>
  <c r="AM25" i="15" s="1"/>
  <c r="AK29" i="15"/>
  <c r="AM29" i="15" s="1"/>
  <c r="AK30" i="15"/>
  <c r="AM30" i="15" s="1"/>
  <c r="AK31" i="15"/>
  <c r="AM31" i="15" s="1"/>
  <c r="AK32" i="15"/>
  <c r="AM32" i="15" s="1"/>
  <c r="AK33" i="15"/>
  <c r="AM33" i="15" s="1"/>
  <c r="AK37" i="15"/>
  <c r="AM37" i="15" s="1"/>
  <c r="AK38" i="15"/>
  <c r="AM38" i="15" s="1"/>
  <c r="AK39" i="15"/>
  <c r="AM39" i="15" s="1"/>
  <c r="AK40" i="15"/>
  <c r="AM40" i="15" s="1"/>
  <c r="AK41" i="15"/>
  <c r="AM41" i="15" s="1"/>
  <c r="AK45" i="15"/>
  <c r="AM45" i="15" s="1"/>
  <c r="AK46" i="15"/>
  <c r="AK47" i="15"/>
  <c r="AM47" i="15" s="1"/>
  <c r="AK48" i="15"/>
  <c r="AM48" i="15" s="1"/>
  <c r="AK49" i="15"/>
  <c r="AM49" i="15" s="1"/>
  <c r="AK53" i="15"/>
  <c r="AM53" i="15" s="1"/>
  <c r="AK54" i="15"/>
  <c r="AM54" i="15" s="1"/>
  <c r="AK55" i="15"/>
  <c r="AM55" i="15" s="1"/>
  <c r="AK56" i="15"/>
  <c r="AM56" i="15" s="1"/>
  <c r="AK57" i="15"/>
  <c r="AM57" i="15" s="1"/>
  <c r="AK61" i="15"/>
  <c r="AM61" i="15" s="1"/>
  <c r="AK62" i="15"/>
  <c r="AM62" i="15" s="1"/>
  <c r="AK63" i="15"/>
  <c r="AM63" i="15" s="1"/>
  <c r="AK64" i="15"/>
  <c r="AM64" i="15" s="1"/>
  <c r="AK65" i="15"/>
  <c r="AM65" i="15" s="1"/>
  <c r="AK69" i="15"/>
  <c r="AM69" i="15" s="1"/>
  <c r="AK70" i="15"/>
  <c r="AM70" i="15" s="1"/>
  <c r="AK71" i="15"/>
  <c r="AM71" i="15" s="1"/>
  <c r="AK72" i="15"/>
  <c r="AM72" i="15" s="1"/>
  <c r="AK73" i="15"/>
  <c r="AM73" i="15" s="1"/>
  <c r="AK77" i="15"/>
  <c r="AM77" i="15" s="1"/>
  <c r="AK78" i="15"/>
  <c r="AM78" i="15" s="1"/>
  <c r="AK79" i="15"/>
  <c r="AM79" i="15" s="1"/>
  <c r="AK80" i="15"/>
  <c r="AM80" i="15" s="1"/>
  <c r="AK81" i="15"/>
  <c r="AM81" i="15" s="1"/>
  <c r="AK85" i="15"/>
  <c r="AM85" i="15" s="1"/>
  <c r="AK86" i="15"/>
  <c r="AM86" i="15" s="1"/>
  <c r="AK87" i="15"/>
  <c r="AM87" i="15" s="1"/>
  <c r="AK88" i="15"/>
  <c r="AM88" i="15" s="1"/>
  <c r="AK89" i="15"/>
  <c r="AM89" i="15" s="1"/>
  <c r="AK93" i="15"/>
  <c r="AM93" i="15" s="1"/>
  <c r="AK94" i="15"/>
  <c r="AM94" i="15" s="1"/>
  <c r="AK95" i="15"/>
  <c r="AM95" i="15" s="1"/>
  <c r="AK96" i="15"/>
  <c r="AM96" i="15" s="1"/>
  <c r="AK97" i="15"/>
  <c r="AM97" i="15" s="1"/>
  <c r="AK101" i="15"/>
  <c r="AM101" i="15" s="1"/>
  <c r="AK102" i="15"/>
  <c r="AM102" i="15" s="1"/>
  <c r="AK103" i="15"/>
  <c r="AM103" i="15" s="1"/>
  <c r="AK104" i="15"/>
  <c r="AM104" i="15" s="1"/>
  <c r="AK105" i="15"/>
  <c r="AM105" i="15" s="1"/>
  <c r="X7" i="13"/>
  <c r="X8" i="13"/>
  <c r="AB8" i="13" s="1"/>
  <c r="X9" i="13"/>
  <c r="AB9" i="13" s="1"/>
  <c r="X10" i="13"/>
  <c r="AB10" i="13" s="1"/>
  <c r="X11" i="13"/>
  <c r="AB11" i="13" s="1"/>
  <c r="X12" i="13"/>
  <c r="AB12" i="13" s="1"/>
  <c r="X13" i="13"/>
  <c r="AB13" i="13" s="1"/>
  <c r="X14" i="13"/>
  <c r="X15" i="13"/>
  <c r="X16" i="13"/>
  <c r="AB16" i="13" s="1"/>
  <c r="X17" i="13"/>
  <c r="AB17" i="13" s="1"/>
  <c r="X18" i="13"/>
  <c r="AB18" i="13" s="1"/>
  <c r="X19" i="13"/>
  <c r="AB19" i="13" s="1"/>
  <c r="X20" i="13"/>
  <c r="X21" i="13"/>
  <c r="AB21" i="13" s="1"/>
  <c r="X22" i="13"/>
  <c r="AB22" i="13" s="1"/>
  <c r="X23" i="13"/>
  <c r="AB23" i="13" s="1"/>
  <c r="X24" i="13"/>
  <c r="AB24" i="13" s="1"/>
  <c r="X25" i="13"/>
  <c r="AB25" i="13" s="1"/>
  <c r="X26" i="13"/>
  <c r="X27" i="13"/>
  <c r="AB27" i="13" s="1"/>
  <c r="X28" i="13"/>
  <c r="AB28" i="13" s="1"/>
  <c r="X29" i="13"/>
  <c r="AB29" i="13" s="1"/>
  <c r="X30" i="13"/>
  <c r="AB30" i="13" s="1"/>
  <c r="X31" i="13"/>
  <c r="AB31" i="13" s="1"/>
  <c r="X32" i="13"/>
  <c r="AB32" i="13" s="1"/>
  <c r="X33" i="13"/>
  <c r="AB33" i="13" s="1"/>
  <c r="X34" i="13"/>
  <c r="AB34" i="13" s="1"/>
  <c r="X35" i="13"/>
  <c r="X36" i="13"/>
  <c r="AB36" i="13" s="1"/>
  <c r="X7" i="15"/>
  <c r="X8" i="15"/>
  <c r="AB8" i="15" s="1"/>
  <c r="X9" i="15"/>
  <c r="AB9" i="15" s="1"/>
  <c r="X10" i="15"/>
  <c r="AB10" i="15" s="1"/>
  <c r="X11" i="15"/>
  <c r="X12" i="15"/>
  <c r="AB12" i="15" s="1"/>
  <c r="X13" i="15"/>
  <c r="AB13" i="15" s="1"/>
  <c r="X14" i="15"/>
  <c r="AB14" i="15" s="1"/>
  <c r="X15" i="15"/>
  <c r="AB15" i="15" s="1"/>
  <c r="X16" i="15"/>
  <c r="AB16" i="15" s="1"/>
  <c r="X17" i="15"/>
  <c r="AB17" i="15" s="1"/>
  <c r="X18" i="15"/>
  <c r="AB18" i="15" s="1"/>
  <c r="X19" i="15"/>
  <c r="AB19" i="15" s="1"/>
  <c r="X20" i="15"/>
  <c r="AB20" i="15" s="1"/>
  <c r="X21" i="15"/>
  <c r="AB21" i="15" s="1"/>
  <c r="X22" i="15"/>
  <c r="AB22" i="15" s="1"/>
  <c r="X23" i="15"/>
  <c r="AB23" i="15" s="1"/>
  <c r="X24" i="15"/>
  <c r="X25" i="15"/>
  <c r="AB25" i="15" s="1"/>
  <c r="X26" i="15"/>
  <c r="X27" i="15"/>
  <c r="AB27" i="15" s="1"/>
  <c r="X28" i="15"/>
  <c r="AB28" i="15" s="1"/>
  <c r="X29" i="15"/>
  <c r="X30" i="15"/>
  <c r="AB30" i="15" s="1"/>
  <c r="X31" i="15"/>
  <c r="AB31" i="15" s="1"/>
  <c r="X32" i="15"/>
  <c r="AB32" i="15" s="1"/>
  <c r="X33" i="15"/>
  <c r="AB33" i="15" s="1"/>
  <c r="X34" i="15"/>
  <c r="AB34" i="15" s="1"/>
  <c r="X35" i="15"/>
  <c r="AB35" i="15" s="1"/>
  <c r="X36" i="15"/>
  <c r="X37" i="15"/>
  <c r="AB37" i="15" s="1"/>
  <c r="X38" i="15"/>
  <c r="AB38" i="15" s="1"/>
  <c r="X39" i="15"/>
  <c r="AB39" i="15" s="1"/>
  <c r="X40" i="15"/>
  <c r="AB40" i="15" s="1"/>
  <c r="X41" i="15"/>
  <c r="AB41" i="15" s="1"/>
  <c r="X42" i="15"/>
  <c r="AB42" i="15" s="1"/>
  <c r="X43" i="15"/>
  <c r="AB43" i="15" s="1"/>
  <c r="X44" i="15"/>
  <c r="AB44" i="15" s="1"/>
  <c r="X45" i="15"/>
  <c r="AB45" i="15" s="1"/>
  <c r="X46" i="15"/>
  <c r="AB46" i="15" s="1"/>
  <c r="X47" i="15"/>
  <c r="X48" i="15"/>
  <c r="AB48" i="15" s="1"/>
  <c r="X49" i="15"/>
  <c r="AB49" i="15" s="1"/>
  <c r="X50" i="15"/>
  <c r="AB50" i="15" s="1"/>
  <c r="X51" i="15"/>
  <c r="AB51" i="15" s="1"/>
  <c r="X52" i="15"/>
  <c r="AB52" i="15" s="1"/>
  <c r="X53" i="15"/>
  <c r="AB53" i="15" s="1"/>
  <c r="X54" i="15"/>
  <c r="AB54" i="15" s="1"/>
  <c r="X55" i="15"/>
  <c r="AB55" i="15" s="1"/>
  <c r="X56" i="15"/>
  <c r="AB56" i="15" s="1"/>
  <c r="X57" i="15"/>
  <c r="X58" i="15"/>
  <c r="AB58" i="15" s="1"/>
  <c r="X59" i="15"/>
  <c r="AB59" i="15" s="1"/>
  <c r="X60" i="15"/>
  <c r="AB60" i="15" s="1"/>
  <c r="X61" i="15"/>
  <c r="AB61" i="15" s="1"/>
  <c r="X62" i="15"/>
  <c r="X63" i="15"/>
  <c r="X64" i="15"/>
  <c r="AB64" i="15" s="1"/>
  <c r="X65" i="15"/>
  <c r="AB65" i="15" s="1"/>
  <c r="X66" i="15"/>
  <c r="AB66" i="15" s="1"/>
  <c r="X67" i="15"/>
  <c r="AB67" i="15" s="1"/>
  <c r="X68" i="15"/>
  <c r="AB68" i="15" s="1"/>
  <c r="X69" i="15"/>
  <c r="AB69" i="15" s="1"/>
  <c r="X70" i="15"/>
  <c r="AB70" i="15" s="1"/>
  <c r="X71" i="15"/>
  <c r="AB71" i="15" s="1"/>
  <c r="X72" i="15"/>
  <c r="AB72" i="15" s="1"/>
  <c r="X73" i="15"/>
  <c r="X74" i="15"/>
  <c r="AB74" i="15" s="1"/>
  <c r="X75" i="15"/>
  <c r="AB75" i="15" s="1"/>
  <c r="X76" i="15"/>
  <c r="AB76" i="15" s="1"/>
  <c r="X77" i="15"/>
  <c r="X78" i="15"/>
  <c r="X79" i="15"/>
  <c r="AB79" i="15" s="1"/>
  <c r="X80" i="15"/>
  <c r="X81" i="15"/>
  <c r="AB81" i="15" s="1"/>
  <c r="X82" i="15"/>
  <c r="AB82" i="15" s="1"/>
  <c r="X83" i="15"/>
  <c r="AB83" i="15" s="1"/>
  <c r="X84" i="15"/>
  <c r="AB84" i="15" s="1"/>
  <c r="X85" i="15"/>
  <c r="X86" i="15"/>
  <c r="AB86" i="15" s="1"/>
  <c r="X87" i="15"/>
  <c r="AB87" i="15" s="1"/>
  <c r="X88" i="15"/>
  <c r="AB88" i="15" s="1"/>
  <c r="X89" i="15"/>
  <c r="AB89" i="15" s="1"/>
  <c r="X90" i="15"/>
  <c r="AB90" i="15" s="1"/>
  <c r="X91" i="15"/>
  <c r="AB91" i="15" s="1"/>
  <c r="X92" i="15"/>
  <c r="AB92" i="15" s="1"/>
  <c r="X93" i="15"/>
  <c r="AB93" i="15" s="1"/>
  <c r="X94" i="15"/>
  <c r="AB94" i="15" s="1"/>
  <c r="X95" i="15"/>
  <c r="AB95" i="15" s="1"/>
  <c r="X96" i="15"/>
  <c r="AB96" i="15" s="1"/>
  <c r="X97" i="15"/>
  <c r="AB97" i="15" s="1"/>
  <c r="X98" i="15"/>
  <c r="AB98" i="15" s="1"/>
  <c r="X99" i="15"/>
  <c r="AB99" i="15" s="1"/>
  <c r="X100" i="15"/>
  <c r="AB100" i="15" s="1"/>
  <c r="X101" i="15"/>
  <c r="AB101" i="15" s="1"/>
  <c r="X102" i="15"/>
  <c r="AB102" i="15" s="1"/>
  <c r="X103" i="15"/>
  <c r="AB103" i="15" s="1"/>
  <c r="X104" i="15"/>
  <c r="AB104" i="15" s="1"/>
  <c r="X105" i="15"/>
  <c r="X106" i="15"/>
  <c r="AB106" i="15" s="1"/>
  <c r="X107" i="15"/>
  <c r="AL7" i="14"/>
  <c r="AN7" i="14" s="1"/>
  <c r="AL8" i="14"/>
  <c r="AN8" i="14" s="1"/>
  <c r="AL9" i="14"/>
  <c r="AN9" i="14" s="1"/>
  <c r="AL10" i="14"/>
  <c r="AN10" i="14" s="1"/>
  <c r="AL11" i="14"/>
  <c r="AN11" i="14" s="1"/>
  <c r="AL12" i="14"/>
  <c r="AN12" i="14" s="1"/>
  <c r="AL13" i="14"/>
  <c r="AN13" i="14" s="1"/>
  <c r="AL14" i="14"/>
  <c r="AN14" i="14" s="1"/>
  <c r="AL15" i="14"/>
  <c r="AN15" i="14" s="1"/>
  <c r="AL16" i="14"/>
  <c r="AN16" i="14" s="1"/>
  <c r="AL17" i="14"/>
  <c r="AN17" i="14" s="1"/>
  <c r="AL18" i="14"/>
  <c r="AN18" i="14" s="1"/>
  <c r="AL19" i="14"/>
  <c r="AN19" i="14" s="1"/>
  <c r="AL20" i="14"/>
  <c r="AN20" i="14" s="1"/>
  <c r="AL21" i="14"/>
  <c r="AN21" i="14" s="1"/>
  <c r="AL22" i="14"/>
  <c r="AN22" i="14" s="1"/>
  <c r="AL23" i="14"/>
  <c r="AN23" i="14" s="1"/>
  <c r="AL24" i="14"/>
  <c r="AN24" i="14" s="1"/>
  <c r="AL25" i="14"/>
  <c r="AN25" i="14" s="1"/>
  <c r="AL26" i="14"/>
  <c r="AN26" i="14" s="1"/>
  <c r="AL27" i="14"/>
  <c r="AN27" i="14" s="1"/>
  <c r="AL28" i="14"/>
  <c r="AN28" i="14" s="1"/>
  <c r="AL29" i="14"/>
  <c r="AN29" i="14" s="1"/>
  <c r="AL30" i="14"/>
  <c r="AL31" i="14"/>
  <c r="AN31" i="14" s="1"/>
  <c r="AL32" i="14"/>
  <c r="AN32" i="14" s="1"/>
  <c r="AL33" i="14"/>
  <c r="AN33" i="14" s="1"/>
  <c r="AL34" i="14"/>
  <c r="AN34" i="14" s="1"/>
  <c r="AL35" i="14"/>
  <c r="AN35" i="14" s="1"/>
  <c r="AL36" i="14"/>
  <c r="AN36" i="14" s="1"/>
  <c r="AL37" i="14"/>
  <c r="AN37" i="14" s="1"/>
  <c r="AL38" i="14"/>
  <c r="AN38" i="14" s="1"/>
  <c r="AL39" i="14"/>
  <c r="AN39" i="14" s="1"/>
  <c r="AL40" i="14"/>
  <c r="AN40" i="14" s="1"/>
  <c r="AL41" i="14"/>
  <c r="AN41" i="14" s="1"/>
  <c r="AL42" i="14"/>
  <c r="AN42" i="14" s="1"/>
  <c r="AL43" i="14"/>
  <c r="AN43" i="14" s="1"/>
  <c r="AL44" i="14"/>
  <c r="AN44" i="14" s="1"/>
  <c r="AL45" i="14"/>
  <c r="AN45" i="14" s="1"/>
  <c r="AL46" i="14"/>
  <c r="AN46" i="14" s="1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304" i="12"/>
  <c r="R305" i="12"/>
  <c r="R306" i="12"/>
  <c r="R307" i="12"/>
  <c r="R308" i="12"/>
  <c r="R309" i="12"/>
  <c r="R310" i="12"/>
  <c r="R311" i="12"/>
  <c r="R312" i="12"/>
  <c r="R313" i="12"/>
  <c r="R314" i="12"/>
  <c r="R315" i="12"/>
  <c r="R316" i="12"/>
  <c r="R317" i="12"/>
  <c r="R318" i="12"/>
  <c r="R319" i="12"/>
  <c r="R320" i="12"/>
  <c r="R321" i="12"/>
  <c r="R322" i="12"/>
  <c r="R323" i="12"/>
  <c r="R324" i="12"/>
  <c r="R325" i="12"/>
  <c r="R326" i="12"/>
  <c r="R327" i="12"/>
  <c r="R328" i="12"/>
  <c r="R329" i="12"/>
  <c r="R330" i="12"/>
  <c r="R331" i="12"/>
  <c r="R332" i="12"/>
  <c r="R333" i="12"/>
  <c r="R334" i="12"/>
  <c r="R335" i="12"/>
  <c r="R336" i="12"/>
  <c r="R337" i="12"/>
  <c r="R338" i="12"/>
  <c r="R339" i="12"/>
  <c r="R340" i="12"/>
  <c r="R341" i="12"/>
  <c r="R342" i="12"/>
  <c r="R343" i="12"/>
  <c r="R344" i="12"/>
  <c r="R345" i="12"/>
  <c r="R346" i="12"/>
  <c r="R347" i="12"/>
  <c r="R348" i="12"/>
  <c r="R349" i="12"/>
  <c r="R350" i="12"/>
  <c r="R351" i="12"/>
  <c r="R352" i="12"/>
  <c r="R353" i="12"/>
  <c r="R354" i="12"/>
  <c r="R355" i="12"/>
  <c r="R356" i="12"/>
  <c r="R357" i="12"/>
  <c r="R358" i="12"/>
  <c r="R359" i="12"/>
  <c r="R360" i="12"/>
  <c r="R361" i="12"/>
  <c r="R362" i="12"/>
  <c r="R363" i="12"/>
  <c r="R364" i="12"/>
  <c r="R365" i="12"/>
  <c r="R366" i="12"/>
  <c r="R367" i="12"/>
  <c r="R368" i="12"/>
  <c r="R369" i="12"/>
  <c r="R370" i="12"/>
  <c r="R371" i="12"/>
  <c r="R372" i="12"/>
  <c r="R373" i="12"/>
  <c r="R374" i="12"/>
  <c r="R375" i="12"/>
  <c r="R376" i="12"/>
  <c r="R377" i="12"/>
  <c r="R378" i="12"/>
  <c r="R379" i="12"/>
  <c r="R380" i="12"/>
  <c r="R381" i="12"/>
  <c r="R382" i="12"/>
  <c r="R383" i="12"/>
  <c r="R384" i="12"/>
  <c r="R385" i="12"/>
  <c r="R386" i="12"/>
  <c r="R387" i="12"/>
  <c r="R388" i="12"/>
  <c r="R389" i="12"/>
  <c r="R390" i="12"/>
  <c r="R391" i="12"/>
  <c r="R392" i="12"/>
  <c r="R393" i="12"/>
  <c r="R394" i="12"/>
  <c r="R395" i="12"/>
  <c r="R396" i="12"/>
  <c r="R397" i="12"/>
  <c r="R398" i="12"/>
  <c r="R399" i="12"/>
  <c r="R400" i="12"/>
  <c r="R401" i="12"/>
  <c r="R402" i="12"/>
  <c r="R403" i="12"/>
  <c r="R404" i="12"/>
  <c r="R405" i="12"/>
  <c r="R406" i="12"/>
  <c r="R407" i="12"/>
  <c r="R408" i="12"/>
  <c r="R409" i="12"/>
  <c r="R410" i="12"/>
  <c r="R411" i="12"/>
  <c r="R412" i="12"/>
  <c r="R413" i="12"/>
  <c r="R414" i="12"/>
  <c r="R415" i="12"/>
  <c r="R416" i="12"/>
  <c r="R417" i="12"/>
  <c r="R418" i="12"/>
  <c r="R419" i="12"/>
  <c r="R420" i="12"/>
  <c r="R421" i="12"/>
  <c r="R422" i="12"/>
  <c r="R423" i="12"/>
  <c r="R424" i="12"/>
  <c r="R425" i="12"/>
  <c r="R426" i="12"/>
  <c r="R427" i="12"/>
  <c r="R428" i="12"/>
  <c r="R429" i="12"/>
  <c r="R430" i="12"/>
  <c r="R431" i="12"/>
  <c r="R432" i="12"/>
  <c r="R433" i="12"/>
  <c r="R434" i="12"/>
  <c r="R435" i="12"/>
  <c r="R436" i="12"/>
  <c r="R437" i="12"/>
  <c r="R438" i="12"/>
  <c r="R439" i="12"/>
  <c r="R440" i="12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R471" i="12"/>
  <c r="R472" i="12"/>
  <c r="R473" i="12"/>
  <c r="R474" i="12"/>
  <c r="R475" i="12"/>
  <c r="R476" i="12"/>
  <c r="R477" i="12"/>
  <c r="R478" i="12"/>
  <c r="R479" i="12"/>
  <c r="R480" i="12"/>
  <c r="R481" i="12"/>
  <c r="R482" i="12"/>
  <c r="R483" i="12"/>
  <c r="R484" i="12"/>
  <c r="R485" i="12"/>
  <c r="R486" i="12"/>
  <c r="R487" i="12"/>
  <c r="R488" i="12"/>
  <c r="R489" i="12"/>
  <c r="R490" i="12"/>
  <c r="R491" i="12"/>
  <c r="R492" i="12"/>
  <c r="R493" i="12"/>
  <c r="R494" i="12"/>
  <c r="R495" i="12"/>
  <c r="R496" i="12"/>
  <c r="R497" i="12"/>
  <c r="R498" i="12"/>
  <c r="R499" i="12"/>
  <c r="R500" i="12"/>
  <c r="R501" i="12"/>
  <c r="R502" i="12"/>
  <c r="R503" i="12"/>
  <c r="R504" i="12"/>
  <c r="R505" i="12"/>
  <c r="R506" i="12"/>
  <c r="R507" i="12"/>
  <c r="R508" i="12"/>
  <c r="R509" i="12"/>
  <c r="R510" i="12"/>
  <c r="R511" i="12"/>
  <c r="AH7" i="15"/>
  <c r="AJ7" i="15" s="1"/>
  <c r="AH8" i="15"/>
  <c r="AJ8" i="15" s="1"/>
  <c r="AH9" i="15"/>
  <c r="AJ9" i="15" s="1"/>
  <c r="AH10" i="15"/>
  <c r="AJ10" i="15" s="1"/>
  <c r="AH11" i="15"/>
  <c r="AJ11" i="15" s="1"/>
  <c r="AH12" i="15"/>
  <c r="AJ12" i="15" s="1"/>
  <c r="AH13" i="15"/>
  <c r="AJ13" i="15" s="1"/>
  <c r="AH14" i="15"/>
  <c r="AJ14" i="15" s="1"/>
  <c r="AH15" i="15"/>
  <c r="AJ15" i="15" s="1"/>
  <c r="AH16" i="15"/>
  <c r="AJ16" i="15" s="1"/>
  <c r="AH17" i="15"/>
  <c r="AJ17" i="15" s="1"/>
  <c r="AH18" i="15"/>
  <c r="AJ18" i="15" s="1"/>
  <c r="AH19" i="15"/>
  <c r="AJ19" i="15" s="1"/>
  <c r="AH20" i="15"/>
  <c r="AJ20" i="15" s="1"/>
  <c r="AH21" i="15"/>
  <c r="AJ21" i="15" s="1"/>
  <c r="AH22" i="15"/>
  <c r="AJ22" i="15" s="1"/>
  <c r="AH23" i="15"/>
  <c r="AJ23" i="15" s="1"/>
  <c r="AH24" i="15"/>
  <c r="AJ24" i="15" s="1"/>
  <c r="AH25" i="15"/>
  <c r="AJ25" i="15" s="1"/>
  <c r="AH26" i="15"/>
  <c r="AJ26" i="15" s="1"/>
  <c r="AH27" i="15"/>
  <c r="AJ27" i="15" s="1"/>
  <c r="AH28" i="15"/>
  <c r="AJ28" i="15" s="1"/>
  <c r="AH29" i="15"/>
  <c r="AJ29" i="15" s="1"/>
  <c r="AH30" i="15"/>
  <c r="AJ30" i="15" s="1"/>
  <c r="AH31" i="15"/>
  <c r="AJ31" i="15" s="1"/>
  <c r="AH32" i="15"/>
  <c r="AJ32" i="15" s="1"/>
  <c r="AH33" i="15"/>
  <c r="AJ33" i="15" s="1"/>
  <c r="AH34" i="15"/>
  <c r="AJ34" i="15" s="1"/>
  <c r="AH35" i="15"/>
  <c r="AJ35" i="15" s="1"/>
  <c r="AH36" i="15"/>
  <c r="AJ36" i="15" s="1"/>
  <c r="AH37" i="15"/>
  <c r="AJ37" i="15" s="1"/>
  <c r="AH38" i="15"/>
  <c r="AJ38" i="15" s="1"/>
  <c r="AH39" i="15"/>
  <c r="AJ39" i="15" s="1"/>
  <c r="AH40" i="15"/>
  <c r="AJ40" i="15" s="1"/>
  <c r="AH41" i="15"/>
  <c r="AJ41" i="15" s="1"/>
  <c r="AH42" i="15"/>
  <c r="AJ42" i="15" s="1"/>
  <c r="AH43" i="15"/>
  <c r="AJ43" i="15" s="1"/>
  <c r="AH44" i="15"/>
  <c r="AJ44" i="15" s="1"/>
  <c r="AH45" i="15"/>
  <c r="AJ45" i="15" s="1"/>
  <c r="AH46" i="15"/>
  <c r="AJ46" i="15" s="1"/>
  <c r="AH47" i="15"/>
  <c r="AJ47" i="15" s="1"/>
  <c r="AH48" i="15"/>
  <c r="AJ48" i="15" s="1"/>
  <c r="AH49" i="15"/>
  <c r="AJ49" i="15" s="1"/>
  <c r="AH50" i="15"/>
  <c r="AJ50" i="15" s="1"/>
  <c r="AH51" i="15"/>
  <c r="AJ51" i="15" s="1"/>
  <c r="AH52" i="15"/>
  <c r="AJ52" i="15" s="1"/>
  <c r="AH53" i="15"/>
  <c r="AJ53" i="15" s="1"/>
  <c r="AH54" i="15"/>
  <c r="AJ54" i="15" s="1"/>
  <c r="AH55" i="15"/>
  <c r="AJ55" i="15" s="1"/>
  <c r="AH56" i="15"/>
  <c r="AJ56" i="15" s="1"/>
  <c r="AH57" i="15"/>
  <c r="AJ57" i="15" s="1"/>
  <c r="AH58" i="15"/>
  <c r="AJ58" i="15" s="1"/>
  <c r="AH59" i="15"/>
  <c r="AJ59" i="15" s="1"/>
  <c r="AH60" i="15"/>
  <c r="AJ60" i="15" s="1"/>
  <c r="AH61" i="15"/>
  <c r="AJ61" i="15" s="1"/>
  <c r="AH62" i="15"/>
  <c r="AJ62" i="15" s="1"/>
  <c r="AH63" i="15"/>
  <c r="AJ63" i="15" s="1"/>
  <c r="AH64" i="15"/>
  <c r="AJ64" i="15" s="1"/>
  <c r="AH65" i="15"/>
  <c r="AJ65" i="15" s="1"/>
  <c r="AH66" i="15"/>
  <c r="AJ66" i="15" s="1"/>
  <c r="AH67" i="15"/>
  <c r="AJ67" i="15" s="1"/>
  <c r="AH68" i="15"/>
  <c r="AJ68" i="15" s="1"/>
  <c r="AH69" i="15"/>
  <c r="AJ69" i="15" s="1"/>
  <c r="AH70" i="15"/>
  <c r="AJ70" i="15" s="1"/>
  <c r="AH71" i="15"/>
  <c r="AJ71" i="15" s="1"/>
  <c r="AH72" i="15"/>
  <c r="AJ72" i="15" s="1"/>
  <c r="AH73" i="15"/>
  <c r="AJ73" i="15" s="1"/>
  <c r="AH74" i="15"/>
  <c r="AJ74" i="15" s="1"/>
  <c r="AH75" i="15"/>
  <c r="AJ75" i="15" s="1"/>
  <c r="AH76" i="15"/>
  <c r="AJ76" i="15" s="1"/>
  <c r="AH77" i="15"/>
  <c r="AJ77" i="15" s="1"/>
  <c r="AH78" i="15"/>
  <c r="AJ78" i="15" s="1"/>
  <c r="AH79" i="15"/>
  <c r="AJ79" i="15" s="1"/>
  <c r="AH80" i="15"/>
  <c r="AJ80" i="15" s="1"/>
  <c r="AH81" i="15"/>
  <c r="AJ81" i="15" s="1"/>
  <c r="AH82" i="15"/>
  <c r="AJ82" i="15" s="1"/>
  <c r="AH83" i="15"/>
  <c r="AJ83" i="15" s="1"/>
  <c r="AH84" i="15"/>
  <c r="AJ84" i="15" s="1"/>
  <c r="AH85" i="15"/>
  <c r="AJ85" i="15" s="1"/>
  <c r="AH86" i="15"/>
  <c r="AJ86" i="15" s="1"/>
  <c r="AH87" i="15"/>
  <c r="AJ87" i="15" s="1"/>
  <c r="AH88" i="15"/>
  <c r="AJ88" i="15" s="1"/>
  <c r="AH89" i="15"/>
  <c r="AJ89" i="15" s="1"/>
  <c r="AH90" i="15"/>
  <c r="AJ90" i="15" s="1"/>
  <c r="AH91" i="15"/>
  <c r="AJ91" i="15" s="1"/>
  <c r="AH92" i="15"/>
  <c r="AJ92" i="15" s="1"/>
  <c r="AH93" i="15"/>
  <c r="AJ93" i="15" s="1"/>
  <c r="AH94" i="15"/>
  <c r="AJ94" i="15" s="1"/>
  <c r="AH95" i="15"/>
  <c r="AJ95" i="15" s="1"/>
  <c r="AH96" i="15"/>
  <c r="AJ96" i="15" s="1"/>
  <c r="AH97" i="15"/>
  <c r="AJ97" i="15" s="1"/>
  <c r="AH98" i="15"/>
  <c r="AJ98" i="15" s="1"/>
  <c r="AH99" i="15"/>
  <c r="AJ99" i="15" s="1"/>
  <c r="AH100" i="15"/>
  <c r="AJ100" i="15" s="1"/>
  <c r="AH101" i="15"/>
  <c r="AJ101" i="15" s="1"/>
  <c r="AH102" i="15"/>
  <c r="AJ102" i="15" s="1"/>
  <c r="AH103" i="15"/>
  <c r="AJ103" i="15" s="1"/>
  <c r="AH104" i="15"/>
  <c r="AJ104" i="15" s="1"/>
  <c r="AH105" i="15"/>
  <c r="AJ105" i="15" s="1"/>
  <c r="AH106" i="15"/>
  <c r="AJ106" i="15" s="1"/>
  <c r="AH107" i="15"/>
  <c r="AJ107" i="15" s="1"/>
  <c r="T7" i="13"/>
  <c r="AD7" i="13" s="1"/>
  <c r="T8" i="13"/>
  <c r="AD8" i="13" s="1"/>
  <c r="T9" i="13"/>
  <c r="AD9" i="13" s="1"/>
  <c r="T10" i="13"/>
  <c r="AD10" i="13" s="1"/>
  <c r="T11" i="13"/>
  <c r="AD11" i="13" s="1"/>
  <c r="T12" i="13"/>
  <c r="AD12" i="13" s="1"/>
  <c r="T13" i="13"/>
  <c r="AD13" i="13" s="1"/>
  <c r="T14" i="13"/>
  <c r="AD14" i="13" s="1"/>
  <c r="T15" i="13"/>
  <c r="AD15" i="13" s="1"/>
  <c r="T16" i="13"/>
  <c r="AD16" i="13" s="1"/>
  <c r="T17" i="13"/>
  <c r="T18" i="13"/>
  <c r="AD18" i="13" s="1"/>
  <c r="T19" i="13"/>
  <c r="AD19" i="13" s="1"/>
  <c r="T20" i="13"/>
  <c r="AD20" i="13" s="1"/>
  <c r="T21" i="13"/>
  <c r="AD21" i="13" s="1"/>
  <c r="T22" i="13"/>
  <c r="AD22" i="13" s="1"/>
  <c r="T23" i="13"/>
  <c r="AD23" i="13" s="1"/>
  <c r="T24" i="13"/>
  <c r="AD24" i="13" s="1"/>
  <c r="T25" i="13"/>
  <c r="AD25" i="13" s="1"/>
  <c r="T26" i="13"/>
  <c r="AD26" i="13" s="1"/>
  <c r="T27" i="13"/>
  <c r="AD27" i="13" s="1"/>
  <c r="T28" i="13"/>
  <c r="AD28" i="13" s="1"/>
  <c r="T29" i="13"/>
  <c r="AD29" i="13" s="1"/>
  <c r="T30" i="13"/>
  <c r="AD30" i="13" s="1"/>
  <c r="T31" i="13"/>
  <c r="AD31" i="13" s="1"/>
  <c r="T32" i="13"/>
  <c r="AD32" i="13" s="1"/>
  <c r="T33" i="13"/>
  <c r="AD33" i="13" s="1"/>
  <c r="T34" i="13"/>
  <c r="AD34" i="13" s="1"/>
  <c r="T35" i="13"/>
  <c r="AD35" i="13" s="1"/>
  <c r="T36" i="13"/>
  <c r="AD36" i="13" s="1"/>
  <c r="U7" i="16"/>
  <c r="Y7" i="16" s="1"/>
  <c r="U8" i="16"/>
  <c r="Y8" i="16" s="1"/>
  <c r="U9" i="16"/>
  <c r="Y9" i="16" s="1"/>
  <c r="U10" i="16"/>
  <c r="Y10" i="16" s="1"/>
  <c r="U11" i="16"/>
  <c r="Y11" i="16" s="1"/>
  <c r="U12" i="16"/>
  <c r="Y12" i="16" s="1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U19" i="16"/>
  <c r="Y19" i="16" s="1"/>
  <c r="U20" i="16"/>
  <c r="Y20" i="16" s="1"/>
  <c r="U21" i="16"/>
  <c r="Y21" i="16" s="1"/>
  <c r="U22" i="16"/>
  <c r="Y22" i="16" s="1"/>
  <c r="U23" i="16"/>
  <c r="Y23" i="16" s="1"/>
  <c r="U24" i="16"/>
  <c r="Y24" i="16" s="1"/>
  <c r="U25" i="16"/>
  <c r="Y25" i="16" s="1"/>
  <c r="U26" i="16"/>
  <c r="Y26" i="16" s="1"/>
  <c r="U27" i="16"/>
  <c r="Y27" i="16" s="1"/>
  <c r="U28" i="16"/>
  <c r="Y28" i="16" s="1"/>
  <c r="U29" i="16"/>
  <c r="Y29" i="16" s="1"/>
  <c r="U30" i="16"/>
  <c r="Y30" i="16" s="1"/>
  <c r="U31" i="16"/>
  <c r="Y31" i="16" s="1"/>
  <c r="U32" i="16"/>
  <c r="Y32" i="16" s="1"/>
  <c r="U33" i="16"/>
  <c r="Y33" i="16" s="1"/>
  <c r="U34" i="16"/>
  <c r="Y34" i="16" s="1"/>
  <c r="U35" i="16"/>
  <c r="Y35" i="16" s="1"/>
  <c r="U36" i="16"/>
  <c r="Y36" i="16" s="1"/>
  <c r="U37" i="16"/>
  <c r="Y37" i="16" s="1"/>
  <c r="U38" i="16"/>
  <c r="Y38" i="16" s="1"/>
  <c r="U39" i="16"/>
  <c r="Y39" i="16" s="1"/>
  <c r="U40" i="16"/>
  <c r="Y40" i="16" s="1"/>
  <c r="U41" i="16"/>
  <c r="Y41" i="16" s="1"/>
  <c r="U42" i="16"/>
  <c r="Y42" i="16" s="1"/>
  <c r="U43" i="16"/>
  <c r="Y43" i="16" s="1"/>
  <c r="U44" i="16"/>
  <c r="Y44" i="16" s="1"/>
  <c r="U45" i="16"/>
  <c r="Y45" i="16" s="1"/>
  <c r="U46" i="16"/>
  <c r="Y46" i="16" s="1"/>
  <c r="U47" i="16"/>
  <c r="Y47" i="16" s="1"/>
  <c r="U48" i="16"/>
  <c r="Y48" i="16" s="1"/>
  <c r="U49" i="16"/>
  <c r="Y49" i="16" s="1"/>
  <c r="U50" i="16"/>
  <c r="Y50" i="16" s="1"/>
  <c r="U51" i="16"/>
  <c r="Y51" i="16" s="1"/>
  <c r="U52" i="16"/>
  <c r="Y52" i="16" s="1"/>
  <c r="U53" i="16"/>
  <c r="Y53" i="16" s="1"/>
  <c r="U54" i="16"/>
  <c r="Y54" i="16" s="1"/>
  <c r="U55" i="16"/>
  <c r="Y55" i="16" s="1"/>
  <c r="U56" i="16"/>
  <c r="Y56" i="16" s="1"/>
  <c r="U57" i="16"/>
  <c r="Y57" i="16" s="1"/>
  <c r="U58" i="16"/>
  <c r="Y58" i="16" s="1"/>
  <c r="U59" i="16"/>
  <c r="Y59" i="16" s="1"/>
  <c r="U60" i="16"/>
  <c r="Y60" i="16" s="1"/>
  <c r="U61" i="16"/>
  <c r="Y61" i="16" s="1"/>
  <c r="U62" i="16"/>
  <c r="Y62" i="16" s="1"/>
  <c r="U63" i="16"/>
  <c r="Y63" i="16" s="1"/>
  <c r="U64" i="16"/>
  <c r="Y64" i="16" s="1"/>
  <c r="U65" i="16"/>
  <c r="Y65" i="16" s="1"/>
  <c r="U66" i="16"/>
  <c r="Y66" i="16" s="1"/>
  <c r="U67" i="16"/>
  <c r="Y67" i="16" s="1"/>
  <c r="U68" i="16"/>
  <c r="Y68" i="16" s="1"/>
  <c r="U69" i="16"/>
  <c r="Y69" i="16" s="1"/>
  <c r="U70" i="16"/>
  <c r="Y70" i="16" s="1"/>
  <c r="U71" i="16"/>
  <c r="Y71" i="16" s="1"/>
  <c r="U72" i="16"/>
  <c r="Y72" i="16" s="1"/>
  <c r="U73" i="16"/>
  <c r="Y73" i="16" s="1"/>
  <c r="U74" i="16"/>
  <c r="Y74" i="16" s="1"/>
  <c r="U75" i="16"/>
  <c r="Y75" i="16" s="1"/>
  <c r="U76" i="16"/>
  <c r="Y76" i="16" s="1"/>
  <c r="U77" i="16"/>
  <c r="Y77" i="16" s="1"/>
  <c r="U78" i="16"/>
  <c r="Y78" i="16" s="1"/>
  <c r="U79" i="16"/>
  <c r="Y79" i="16" s="1"/>
  <c r="U80" i="16"/>
  <c r="Y80" i="16" s="1"/>
  <c r="U81" i="16"/>
  <c r="Y81" i="16" s="1"/>
  <c r="U82" i="16"/>
  <c r="Y82" i="16" s="1"/>
  <c r="U83" i="16"/>
  <c r="Y83" i="16" s="1"/>
  <c r="U84" i="16"/>
  <c r="Y84" i="16" s="1"/>
  <c r="U85" i="16"/>
  <c r="Y85" i="16" s="1"/>
  <c r="U86" i="16"/>
  <c r="Y86" i="16" s="1"/>
  <c r="U87" i="16"/>
  <c r="Y87" i="16" s="1"/>
  <c r="U88" i="16"/>
  <c r="Y88" i="16" s="1"/>
  <c r="U89" i="16"/>
  <c r="Y89" i="16" s="1"/>
  <c r="U90" i="16"/>
  <c r="Y90" i="16" s="1"/>
  <c r="U91" i="16"/>
  <c r="Y91" i="16" s="1"/>
  <c r="U92" i="16"/>
  <c r="Y92" i="16" s="1"/>
  <c r="U93" i="16"/>
  <c r="Y93" i="16" s="1"/>
  <c r="U94" i="16"/>
  <c r="Y94" i="16" s="1"/>
  <c r="U95" i="16"/>
  <c r="Y95" i="16" s="1"/>
  <c r="U96" i="16"/>
  <c r="Y96" i="16" s="1"/>
  <c r="U97" i="16"/>
  <c r="Y97" i="16" s="1"/>
  <c r="U98" i="16"/>
  <c r="Y98" i="16" s="1"/>
  <c r="U99" i="16"/>
  <c r="Y99" i="16" s="1"/>
  <c r="U100" i="16"/>
  <c r="Y100" i="16" s="1"/>
  <c r="U101" i="16"/>
  <c r="Y101" i="16" s="1"/>
  <c r="U102" i="16"/>
  <c r="Y102" i="16" s="1"/>
  <c r="U103" i="16"/>
  <c r="Y103" i="16" s="1"/>
  <c r="U104" i="16"/>
  <c r="Y104" i="16" s="1"/>
  <c r="U105" i="16"/>
  <c r="Y105" i="16" s="1"/>
  <c r="U106" i="16"/>
  <c r="Y106" i="16" s="1"/>
  <c r="U107" i="16"/>
  <c r="Y107" i="16" s="1"/>
  <c r="U108" i="16"/>
  <c r="Y108" i="16" s="1"/>
  <c r="U109" i="16"/>
  <c r="Y109" i="16" s="1"/>
  <c r="U110" i="16"/>
  <c r="Y110" i="16" s="1"/>
  <c r="U111" i="16"/>
  <c r="Y111" i="16" s="1"/>
  <c r="U112" i="16"/>
  <c r="Y112" i="16" s="1"/>
  <c r="U113" i="16"/>
  <c r="Y113" i="16" s="1"/>
  <c r="U114" i="16"/>
  <c r="Y114" i="16" s="1"/>
  <c r="U115" i="16"/>
  <c r="Y115" i="16" s="1"/>
  <c r="U116" i="16"/>
  <c r="Y116" i="16" s="1"/>
  <c r="U117" i="16"/>
  <c r="Y117" i="16" s="1"/>
  <c r="U118" i="16"/>
  <c r="Y118" i="16" s="1"/>
  <c r="U119" i="16"/>
  <c r="Y119" i="16" s="1"/>
  <c r="U120" i="16"/>
  <c r="Y120" i="16" s="1"/>
  <c r="U121" i="16"/>
  <c r="Y121" i="16" s="1"/>
  <c r="U122" i="16"/>
  <c r="Y122" i="16" s="1"/>
  <c r="U123" i="16"/>
  <c r="Y123" i="16" s="1"/>
  <c r="U124" i="16"/>
  <c r="Y124" i="16" s="1"/>
  <c r="U125" i="16"/>
  <c r="Y125" i="16" s="1"/>
  <c r="U126" i="16"/>
  <c r="Y126" i="16" s="1"/>
  <c r="U127" i="16"/>
  <c r="Y127" i="16" s="1"/>
  <c r="U128" i="16"/>
  <c r="Y128" i="16" s="1"/>
  <c r="U129" i="16"/>
  <c r="Y129" i="16" s="1"/>
  <c r="U130" i="16"/>
  <c r="Y130" i="16" s="1"/>
  <c r="U131" i="16"/>
  <c r="Y131" i="16" s="1"/>
  <c r="U132" i="16"/>
  <c r="Y132" i="16" s="1"/>
  <c r="U133" i="16"/>
  <c r="Y133" i="16" s="1"/>
  <c r="U134" i="16"/>
  <c r="Y134" i="16" s="1"/>
  <c r="U135" i="16"/>
  <c r="Y135" i="16" s="1"/>
  <c r="U136" i="16"/>
  <c r="Y136" i="16" s="1"/>
  <c r="U137" i="16"/>
  <c r="Y137" i="16" s="1"/>
  <c r="U138" i="16"/>
  <c r="Y138" i="16" s="1"/>
  <c r="U139" i="16"/>
  <c r="Y139" i="16" s="1"/>
  <c r="U140" i="16"/>
  <c r="Y140" i="16" s="1"/>
  <c r="U141" i="16"/>
  <c r="Y141" i="16" s="1"/>
  <c r="U142" i="16"/>
  <c r="Y142" i="16" s="1"/>
  <c r="U143" i="16"/>
  <c r="Y143" i="16" s="1"/>
  <c r="U144" i="16"/>
  <c r="Y144" i="16" s="1"/>
  <c r="U145" i="16"/>
  <c r="Y145" i="16" s="1"/>
  <c r="U146" i="16"/>
  <c r="Y146" i="16" s="1"/>
  <c r="U147" i="16"/>
  <c r="Y147" i="16" s="1"/>
  <c r="U148" i="16"/>
  <c r="Y148" i="16" s="1"/>
  <c r="U149" i="16"/>
  <c r="Y149" i="16" s="1"/>
  <c r="U150" i="16"/>
  <c r="Y150" i="16" s="1"/>
  <c r="U151" i="16"/>
  <c r="Y151" i="16" s="1"/>
  <c r="U152" i="16"/>
  <c r="Y152" i="16" s="1"/>
  <c r="U153" i="16"/>
  <c r="Y153" i="16" s="1"/>
  <c r="U154" i="16"/>
  <c r="Y154" i="16" s="1"/>
  <c r="U155" i="16"/>
  <c r="Y155" i="16" s="1"/>
  <c r="U156" i="16"/>
  <c r="Y156" i="16" s="1"/>
  <c r="U157" i="16"/>
  <c r="Y157" i="16" s="1"/>
  <c r="U158" i="16"/>
  <c r="Y158" i="16" s="1"/>
  <c r="U159" i="16"/>
  <c r="Y159" i="16" s="1"/>
  <c r="U160" i="16"/>
  <c r="Y160" i="16" s="1"/>
  <c r="U161" i="16"/>
  <c r="Y161" i="16" s="1"/>
  <c r="U162" i="16"/>
  <c r="Y162" i="16" s="1"/>
  <c r="U163" i="16"/>
  <c r="Y163" i="16" s="1"/>
  <c r="U164" i="16"/>
  <c r="Y164" i="16" s="1"/>
  <c r="U165" i="16"/>
  <c r="Y165" i="16" s="1"/>
  <c r="U166" i="16"/>
  <c r="Y166" i="16" s="1"/>
  <c r="U167" i="16"/>
  <c r="Y167" i="16" s="1"/>
  <c r="U168" i="16"/>
  <c r="Y168" i="16" s="1"/>
  <c r="U169" i="16"/>
  <c r="Y169" i="16" s="1"/>
  <c r="U170" i="16"/>
  <c r="Y170" i="16" s="1"/>
  <c r="U171" i="16"/>
  <c r="Y171" i="16" s="1"/>
  <c r="U172" i="16"/>
  <c r="Y172" i="16" s="1"/>
  <c r="U173" i="16"/>
  <c r="Y173" i="16" s="1"/>
  <c r="U174" i="16"/>
  <c r="Y174" i="16" s="1"/>
  <c r="U175" i="16"/>
  <c r="Y175" i="16" s="1"/>
  <c r="U176" i="16"/>
  <c r="Y176" i="16" s="1"/>
  <c r="U177" i="16"/>
  <c r="Y177" i="16" s="1"/>
  <c r="U178" i="16"/>
  <c r="Y178" i="16" s="1"/>
  <c r="U179" i="16"/>
  <c r="Y179" i="16" s="1"/>
  <c r="U180" i="16"/>
  <c r="Y180" i="16" s="1"/>
  <c r="U181" i="16"/>
  <c r="Y181" i="16" s="1"/>
  <c r="U182" i="16"/>
  <c r="Y182" i="16" s="1"/>
  <c r="U183" i="16"/>
  <c r="Y183" i="16" s="1"/>
  <c r="U184" i="16"/>
  <c r="Y184" i="16" s="1"/>
  <c r="U185" i="16"/>
  <c r="Y185" i="16" s="1"/>
  <c r="U186" i="16"/>
  <c r="Y186" i="16" s="1"/>
  <c r="U187" i="16"/>
  <c r="Y187" i="16" s="1"/>
  <c r="U188" i="16"/>
  <c r="Y188" i="16" s="1"/>
  <c r="U189" i="16"/>
  <c r="Y189" i="16" s="1"/>
  <c r="U190" i="16"/>
  <c r="Y190" i="16" s="1"/>
  <c r="U191" i="16"/>
  <c r="Y191" i="16" s="1"/>
  <c r="U192" i="16"/>
  <c r="Y192" i="16" s="1"/>
  <c r="U193" i="16"/>
  <c r="Y193" i="16" s="1"/>
  <c r="U194" i="16"/>
  <c r="Y194" i="16" s="1"/>
  <c r="U195" i="16"/>
  <c r="Y195" i="16" s="1"/>
  <c r="U196" i="16"/>
  <c r="Y196" i="16" s="1"/>
  <c r="U197" i="16"/>
  <c r="Y197" i="16" s="1"/>
  <c r="U198" i="16"/>
  <c r="Y198" i="16" s="1"/>
  <c r="U199" i="16"/>
  <c r="Y199" i="16" s="1"/>
  <c r="U200" i="16"/>
  <c r="Y200" i="16" s="1"/>
  <c r="U201" i="16"/>
  <c r="Y201" i="16" s="1"/>
  <c r="U202" i="16"/>
  <c r="Y202" i="16" s="1"/>
  <c r="U203" i="16"/>
  <c r="Y203" i="16" s="1"/>
  <c r="U204" i="16"/>
  <c r="Y204" i="16" s="1"/>
  <c r="U205" i="16"/>
  <c r="Y205" i="16" s="1"/>
  <c r="U206" i="16"/>
  <c r="Y206" i="16" s="1"/>
  <c r="U207" i="16"/>
  <c r="Y207" i="16" s="1"/>
  <c r="U208" i="16"/>
  <c r="Y208" i="16" s="1"/>
  <c r="U209" i="16"/>
  <c r="Y209" i="16" s="1"/>
  <c r="U210" i="16"/>
  <c r="Y210" i="16" s="1"/>
  <c r="U211" i="16"/>
  <c r="Y211" i="16" s="1"/>
  <c r="U212" i="16"/>
  <c r="Y212" i="16" s="1"/>
  <c r="U213" i="16"/>
  <c r="Y213" i="16" s="1"/>
  <c r="U214" i="16"/>
  <c r="Y214" i="16" s="1"/>
  <c r="U215" i="16"/>
  <c r="Y215" i="16" s="1"/>
  <c r="U216" i="16"/>
  <c r="Y216" i="16" s="1"/>
  <c r="U217" i="16"/>
  <c r="Y217" i="16" s="1"/>
  <c r="U218" i="16"/>
  <c r="Y218" i="16" s="1"/>
  <c r="U219" i="16"/>
  <c r="Y219" i="16" s="1"/>
  <c r="U220" i="16"/>
  <c r="Y220" i="16" s="1"/>
  <c r="U221" i="16"/>
  <c r="Y221" i="16" s="1"/>
  <c r="U222" i="16"/>
  <c r="Y222" i="16" s="1"/>
  <c r="U223" i="16"/>
  <c r="Y223" i="16" s="1"/>
  <c r="U224" i="16"/>
  <c r="Y224" i="16" s="1"/>
  <c r="U225" i="16"/>
  <c r="Y225" i="16" s="1"/>
  <c r="U226" i="16"/>
  <c r="Y226" i="16" s="1"/>
  <c r="U227" i="16"/>
  <c r="Y227" i="16" s="1"/>
  <c r="U228" i="16"/>
  <c r="Y228" i="16" s="1"/>
  <c r="U229" i="16"/>
  <c r="Y229" i="16" s="1"/>
  <c r="U230" i="16"/>
  <c r="Y230" i="16" s="1"/>
  <c r="U231" i="16"/>
  <c r="Y231" i="16" s="1"/>
  <c r="U232" i="16"/>
  <c r="Y232" i="16" s="1"/>
  <c r="U233" i="16"/>
  <c r="Y233" i="16" s="1"/>
  <c r="U234" i="16"/>
  <c r="Y234" i="16" s="1"/>
  <c r="U235" i="16"/>
  <c r="Y235" i="16" s="1"/>
  <c r="U236" i="16"/>
  <c r="Y236" i="16" s="1"/>
  <c r="U237" i="16"/>
  <c r="Y237" i="16" s="1"/>
  <c r="U238" i="16"/>
  <c r="Y238" i="16" s="1"/>
  <c r="U239" i="16"/>
  <c r="Y239" i="16" s="1"/>
  <c r="U240" i="16"/>
  <c r="Y240" i="16" s="1"/>
  <c r="U241" i="16"/>
  <c r="Y241" i="16" s="1"/>
  <c r="U242" i="16"/>
  <c r="Y242" i="16" s="1"/>
  <c r="U243" i="16"/>
  <c r="Y243" i="16" s="1"/>
  <c r="U244" i="16"/>
  <c r="Y244" i="16" s="1"/>
  <c r="U245" i="16"/>
  <c r="Y245" i="16" s="1"/>
  <c r="U246" i="16"/>
  <c r="Y246" i="16" s="1"/>
  <c r="U247" i="16"/>
  <c r="Y247" i="16" s="1"/>
  <c r="U248" i="16"/>
  <c r="Y248" i="16" s="1"/>
  <c r="R7" i="3"/>
  <c r="AF7" i="3" s="1"/>
  <c r="S7" i="3"/>
  <c r="AC7" i="3" s="1"/>
  <c r="T7" i="3"/>
  <c r="AD7" i="3" s="1"/>
  <c r="U7" i="3"/>
  <c r="Y7" i="3" s="1"/>
  <c r="V7" i="3"/>
  <c r="Z7" i="3" s="1"/>
  <c r="W7" i="3"/>
  <c r="AA7" i="3" s="1"/>
  <c r="X7" i="3"/>
  <c r="AB7" i="3" s="1"/>
  <c r="AG7" i="3"/>
  <c r="AI7" i="3" s="1"/>
  <c r="AH7" i="3"/>
  <c r="AJ7" i="3" s="1"/>
  <c r="AK7" i="3"/>
  <c r="AM7" i="3" s="1"/>
  <c r="AL7" i="3"/>
  <c r="AN7" i="3" s="1"/>
  <c r="Z18" i="15" l="1"/>
  <c r="Z22" i="16"/>
  <c r="Z203" i="16"/>
  <c r="AB209" i="16"/>
  <c r="AC77" i="16"/>
  <c r="AC22" i="16"/>
  <c r="AC24" i="16"/>
  <c r="AC60" i="16"/>
  <c r="AC12" i="16"/>
  <c r="AC329" i="12"/>
  <c r="AD17" i="13"/>
  <c r="AC55" i="15"/>
  <c r="AC333" i="12"/>
  <c r="AC171" i="16"/>
  <c r="AC441" i="12"/>
  <c r="AC7" i="16"/>
  <c r="AC480" i="12"/>
  <c r="AC472" i="12"/>
  <c r="AC187" i="16"/>
  <c r="AC139" i="16"/>
  <c r="AC259" i="12"/>
  <c r="AC195" i="12"/>
  <c r="Z37" i="12"/>
  <c r="AB37" i="12"/>
  <c r="Z44" i="14"/>
  <c r="Z13" i="13"/>
  <c r="AB22" i="16"/>
  <c r="AB35" i="13"/>
  <c r="Z19" i="15"/>
  <c r="AB57" i="16"/>
  <c r="AB49" i="12"/>
  <c r="AB78" i="15"/>
  <c r="AA88" i="15"/>
  <c r="AB77" i="15"/>
  <c r="Z437" i="12"/>
  <c r="AB62" i="15"/>
  <c r="Z8" i="14"/>
  <c r="AB246" i="16"/>
  <c r="Z373" i="12"/>
  <c r="Z341" i="12"/>
  <c r="Z241" i="12"/>
  <c r="Z400" i="12"/>
  <c r="AB366" i="12"/>
  <c r="Z478" i="12"/>
  <c r="AB486" i="12"/>
  <c r="AB414" i="12"/>
  <c r="Z469" i="12"/>
  <c r="Z461" i="12"/>
  <c r="Z429" i="12"/>
  <c r="Z421" i="12"/>
  <c r="AB226" i="12"/>
  <c r="Z219" i="16"/>
  <c r="Z179" i="16"/>
  <c r="AB230" i="16"/>
  <c r="AB222" i="16"/>
  <c r="AB158" i="16"/>
  <c r="AB226" i="16"/>
  <c r="Z397" i="12"/>
  <c r="Z349" i="12"/>
  <c r="Z501" i="12"/>
  <c r="AB390" i="12"/>
  <c r="AC83" i="15"/>
  <c r="AC344" i="12"/>
  <c r="AC11" i="14"/>
  <c r="AC216" i="16"/>
  <c r="AC208" i="16"/>
  <c r="AC200" i="16"/>
  <c r="AC235" i="16"/>
  <c r="AC505" i="12"/>
  <c r="AC231" i="16"/>
  <c r="AC271" i="12"/>
  <c r="AC221" i="16"/>
  <c r="AC229" i="16"/>
  <c r="AC62" i="15"/>
  <c r="AC352" i="12"/>
  <c r="AC120" i="12"/>
  <c r="AC148" i="16"/>
  <c r="AC183" i="16"/>
  <c r="AC248" i="16"/>
  <c r="AC176" i="16"/>
  <c r="AC168" i="16"/>
  <c r="AC160" i="16"/>
  <c r="AC424" i="12"/>
  <c r="AC252" i="12"/>
  <c r="AC218" i="16"/>
  <c r="AC415" i="12"/>
  <c r="AC223" i="16"/>
  <c r="AC215" i="16"/>
  <c r="AN130" i="16"/>
  <c r="AC94" i="16"/>
  <c r="AC227" i="16"/>
  <c r="AC219" i="16"/>
  <c r="AC234" i="16"/>
  <c r="AC233" i="16"/>
  <c r="AC177" i="16"/>
  <c r="AC100" i="12"/>
  <c r="AC251" i="12"/>
  <c r="AC400" i="12"/>
  <c r="AC467" i="12"/>
  <c r="AN167" i="16"/>
  <c r="AC392" i="12"/>
  <c r="AC209" i="16"/>
  <c r="AC464" i="12"/>
  <c r="AC368" i="12"/>
  <c r="AC230" i="16"/>
  <c r="AC222" i="16"/>
  <c r="AC133" i="12"/>
  <c r="AC236" i="16"/>
  <c r="AC228" i="16"/>
  <c r="AC226" i="16"/>
  <c r="Q7" i="3"/>
  <c r="AE7" i="3" s="1"/>
  <c r="Z274" i="12"/>
  <c r="AB274" i="12"/>
  <c r="AB448" i="12"/>
  <c r="AB432" i="12"/>
  <c r="AB400" i="12"/>
  <c r="AB392" i="12"/>
  <c r="AB360" i="12"/>
  <c r="AB352" i="12"/>
  <c r="AB328" i="12"/>
  <c r="Z391" i="12"/>
  <c r="Z335" i="12"/>
  <c r="AB447" i="12"/>
  <c r="AB391" i="12"/>
  <c r="AB359" i="12"/>
  <c r="AB327" i="12"/>
  <c r="Z510" i="12"/>
  <c r="Z486" i="12"/>
  <c r="Z470" i="12"/>
  <c r="AB501" i="12"/>
  <c r="AB429" i="12"/>
  <c r="Z226" i="12"/>
  <c r="Z317" i="12"/>
  <c r="AB461" i="12"/>
  <c r="AB469" i="12"/>
  <c r="AB437" i="12"/>
  <c r="Z448" i="12"/>
  <c r="Z392" i="12"/>
  <c r="Z368" i="12"/>
  <c r="Z352" i="12"/>
  <c r="Z328" i="12"/>
  <c r="AB213" i="12"/>
  <c r="AB504" i="12"/>
  <c r="AB488" i="12"/>
  <c r="Z438" i="12"/>
  <c r="Z398" i="12"/>
  <c r="Z382" i="12"/>
  <c r="Z358" i="12"/>
  <c r="Z326" i="12"/>
  <c r="Z488" i="12"/>
  <c r="AC312" i="12"/>
  <c r="AD321" i="12"/>
  <c r="AN499" i="12"/>
  <c r="AC497" i="12"/>
  <c r="AC481" i="12"/>
  <c r="AC473" i="12"/>
  <c r="AC465" i="12"/>
  <c r="AC449" i="12"/>
  <c r="AC433" i="12"/>
  <c r="AC417" i="12"/>
  <c r="AC401" i="12"/>
  <c r="AC393" i="12"/>
  <c r="AC353" i="12"/>
  <c r="AC345" i="12"/>
  <c r="AC328" i="12"/>
  <c r="AC478" i="12"/>
  <c r="AC366" i="12"/>
  <c r="AC304" i="12"/>
  <c r="AC319" i="12"/>
  <c r="AC510" i="12"/>
  <c r="AC438" i="12"/>
  <c r="AC382" i="12"/>
  <c r="AC256" i="12"/>
  <c r="AC486" i="12"/>
  <c r="AC414" i="12"/>
  <c r="AC390" i="12"/>
  <c r="AC506" i="12"/>
  <c r="AC474" i="12"/>
  <c r="AC466" i="12"/>
  <c r="AC458" i="12"/>
  <c r="AC402" i="12"/>
  <c r="AC394" i="12"/>
  <c r="AC330" i="12"/>
  <c r="AC326" i="12"/>
  <c r="AC500" i="12"/>
  <c r="AC484" i="12"/>
  <c r="AC476" i="12"/>
  <c r="AC460" i="12"/>
  <c r="AC452" i="12"/>
  <c r="AC428" i="12"/>
  <c r="AC420" i="12"/>
  <c r="AC404" i="12"/>
  <c r="AC388" i="12"/>
  <c r="AC372" i="12"/>
  <c r="AC356" i="12"/>
  <c r="AC348" i="12"/>
  <c r="AC340" i="12"/>
  <c r="AC499" i="12"/>
  <c r="AC475" i="12"/>
  <c r="AC459" i="12"/>
  <c r="AC443" i="12"/>
  <c r="AC419" i="12"/>
  <c r="AC411" i="12"/>
  <c r="AC403" i="12"/>
  <c r="AC379" i="12"/>
  <c r="AC355" i="12"/>
  <c r="AC347" i="12"/>
  <c r="AC339" i="12"/>
  <c r="AC331" i="12"/>
  <c r="AC318" i="12"/>
  <c r="AC310" i="12"/>
  <c r="AC295" i="12"/>
  <c r="AC186" i="12"/>
  <c r="AC170" i="12"/>
  <c r="AC247" i="12"/>
  <c r="AC238" i="12"/>
  <c r="AC263" i="12"/>
  <c r="AC286" i="12"/>
  <c r="AC231" i="12"/>
  <c r="AC254" i="12"/>
  <c r="AC199" i="12"/>
  <c r="AC152" i="12"/>
  <c r="AC221" i="12"/>
  <c r="AC121" i="12"/>
  <c r="AC210" i="12"/>
  <c r="AC154" i="12"/>
  <c r="AC208" i="12"/>
  <c r="AC127" i="12"/>
  <c r="AC305" i="12"/>
  <c r="AC198" i="12"/>
  <c r="AC469" i="12"/>
  <c r="AC461" i="12"/>
  <c r="AC235" i="12"/>
  <c r="AC216" i="12"/>
  <c r="AC32" i="12"/>
  <c r="AC501" i="12"/>
  <c r="AC397" i="12"/>
  <c r="AC381" i="12"/>
  <c r="AC349" i="12"/>
  <c r="AC341" i="12"/>
  <c r="AC325" i="12"/>
  <c r="Z302" i="12"/>
  <c r="Z286" i="12"/>
  <c r="Z278" i="12"/>
  <c r="Z491" i="12"/>
  <c r="Z427" i="12"/>
  <c r="Z339" i="12"/>
  <c r="Z475" i="12"/>
  <c r="Z387" i="12"/>
  <c r="Z331" i="12"/>
  <c r="Z116" i="12"/>
  <c r="Z483" i="12"/>
  <c r="Z403" i="12"/>
  <c r="Z254" i="12"/>
  <c r="Z492" i="12"/>
  <c r="Z428" i="12"/>
  <c r="Z356" i="12"/>
  <c r="Z154" i="12"/>
  <c r="Z42" i="12"/>
  <c r="Z388" i="12"/>
  <c r="Z497" i="12"/>
  <c r="Z433" i="12"/>
  <c r="Z417" i="12"/>
  <c r="Z401" i="12"/>
  <c r="Z377" i="12"/>
  <c r="Z369" i="12"/>
  <c r="Z337" i="12"/>
  <c r="Z313" i="12"/>
  <c r="Z305" i="12"/>
  <c r="Z289" i="12"/>
  <c r="Z265" i="12"/>
  <c r="Z304" i="12"/>
  <c r="Z256" i="12"/>
  <c r="Z240" i="12"/>
  <c r="AB393" i="12"/>
  <c r="AB377" i="12"/>
  <c r="AB369" i="12"/>
  <c r="AB337" i="12"/>
  <c r="AC77" i="15"/>
  <c r="AB319" i="12"/>
  <c r="AC76" i="15"/>
  <c r="AC98" i="15"/>
  <c r="AB227" i="12"/>
  <c r="AB506" i="12"/>
  <c r="AB458" i="12"/>
  <c r="AB378" i="12"/>
  <c r="AB354" i="12"/>
  <c r="AB330" i="12"/>
  <c r="AC118" i="12"/>
  <c r="AB497" i="12"/>
  <c r="AC75" i="12"/>
  <c r="AC67" i="12"/>
  <c r="AC27" i="12"/>
  <c r="AC34" i="12"/>
  <c r="AC26" i="13"/>
  <c r="AC129" i="12"/>
  <c r="AC23" i="13"/>
  <c r="AB36" i="15"/>
  <c r="AB475" i="12"/>
  <c r="AB403" i="12"/>
  <c r="AC8" i="15"/>
  <c r="AB125" i="12"/>
  <c r="AC207" i="12"/>
  <c r="AC471" i="12"/>
  <c r="AC447" i="12"/>
  <c r="AC431" i="12"/>
  <c r="AC503" i="12"/>
  <c r="AC495" i="12"/>
  <c r="AC391" i="12"/>
  <c r="AC383" i="12"/>
  <c r="AC375" i="12"/>
  <c r="AC351" i="12"/>
  <c r="AC335" i="12"/>
  <c r="AC327" i="12"/>
  <c r="AN351" i="12"/>
  <c r="AC276" i="12"/>
  <c r="AC260" i="12"/>
  <c r="AC244" i="12"/>
  <c r="AC298" i="12"/>
  <c r="AC250" i="12"/>
  <c r="AC290" i="12"/>
  <c r="AC265" i="12"/>
  <c r="AC269" i="12"/>
  <c r="AC308" i="12"/>
  <c r="AC278" i="12"/>
  <c r="AC262" i="12"/>
  <c r="AC246" i="12"/>
  <c r="AC227" i="12"/>
  <c r="AC176" i="12"/>
  <c r="AC317" i="12"/>
  <c r="AC136" i="12"/>
  <c r="AC160" i="12"/>
  <c r="AC142" i="12"/>
  <c r="AC258" i="12"/>
  <c r="AC33" i="13"/>
  <c r="AC33" i="15"/>
  <c r="AC213" i="12"/>
  <c r="AC223" i="12"/>
  <c r="AC110" i="12"/>
  <c r="AC105" i="15"/>
  <c r="AC196" i="12"/>
  <c r="AC140" i="12"/>
  <c r="AC8" i="12"/>
  <c r="AC183" i="12"/>
  <c r="AN140" i="12"/>
  <c r="AC226" i="12"/>
  <c r="AC42" i="12"/>
  <c r="AC201" i="12"/>
  <c r="AC233" i="12"/>
  <c r="AC197" i="12"/>
  <c r="AC31" i="13"/>
  <c r="AN67" i="12"/>
  <c r="AC100" i="15"/>
  <c r="AC202" i="12"/>
  <c r="AC162" i="12"/>
  <c r="Z319" i="12"/>
  <c r="AC79" i="12"/>
  <c r="AC214" i="12"/>
  <c r="AC206" i="12"/>
  <c r="AC102" i="12"/>
  <c r="AC70" i="12"/>
  <c r="Z291" i="12"/>
  <c r="Z227" i="12"/>
  <c r="AC85" i="12"/>
  <c r="Z506" i="12"/>
  <c r="Z466" i="12"/>
  <c r="Z458" i="12"/>
  <c r="Z386" i="12"/>
  <c r="Z354" i="12"/>
  <c r="AC148" i="12"/>
  <c r="AC68" i="12"/>
  <c r="AC52" i="12"/>
  <c r="AC211" i="12"/>
  <c r="AN52" i="12"/>
  <c r="Z232" i="12"/>
  <c r="Z125" i="12"/>
  <c r="Z196" i="12"/>
  <c r="Z36" i="15"/>
  <c r="AB53" i="12"/>
  <c r="AB492" i="12"/>
  <c r="AB356" i="12"/>
  <c r="AB339" i="12"/>
  <c r="AB105" i="15"/>
  <c r="AB304" i="12"/>
  <c r="AB272" i="12"/>
  <c r="AB256" i="12"/>
  <c r="AB240" i="12"/>
  <c r="AB223" i="12"/>
  <c r="AB476" i="12"/>
  <c r="AB404" i="12"/>
  <c r="AB483" i="12"/>
  <c r="AB58" i="12"/>
  <c r="AB42" i="12"/>
  <c r="AB340" i="12"/>
  <c r="AB305" i="12"/>
  <c r="AB289" i="12"/>
  <c r="AB265" i="12"/>
  <c r="AB154" i="12"/>
  <c r="AC20" i="12"/>
  <c r="AN17" i="13"/>
  <c r="AC18" i="12"/>
  <c r="AC101" i="15"/>
  <c r="AC39" i="14"/>
  <c r="AC34" i="13"/>
  <c r="AC18" i="13"/>
  <c r="AC185" i="12"/>
  <c r="AC49" i="12"/>
  <c r="AB302" i="12"/>
  <c r="AB286" i="12"/>
  <c r="AB254" i="12"/>
  <c r="AB238" i="12"/>
  <c r="AB206" i="12"/>
  <c r="AC239" i="12"/>
  <c r="AB116" i="12"/>
  <c r="AC87" i="12"/>
  <c r="AC47" i="12"/>
  <c r="AC64" i="15"/>
  <c r="AC26" i="14"/>
  <c r="AB186" i="12"/>
  <c r="AC102" i="15"/>
  <c r="AC35" i="13"/>
  <c r="AB57" i="15"/>
  <c r="AB15" i="13"/>
  <c r="Z22" i="14"/>
  <c r="AB33" i="14"/>
  <c r="AB96" i="12"/>
  <c r="AB32" i="12"/>
  <c r="Z295" i="12"/>
  <c r="Z239" i="12"/>
  <c r="Z119" i="12"/>
  <c r="Z218" i="16"/>
  <c r="AB239" i="12"/>
  <c r="AB159" i="12"/>
  <c r="AB119" i="12"/>
  <c r="AB71" i="12"/>
  <c r="Z102" i="12"/>
  <c r="AB229" i="16"/>
  <c r="AB221" i="16"/>
  <c r="AB61" i="16"/>
  <c r="AB53" i="16"/>
  <c r="AB7" i="15"/>
  <c r="Z193" i="16"/>
  <c r="Z177" i="16"/>
  <c r="Z145" i="16"/>
  <c r="Z149" i="12"/>
  <c r="Z77" i="12"/>
  <c r="AB156" i="16"/>
  <c r="AB124" i="16"/>
  <c r="AB108" i="16"/>
  <c r="AB100" i="16"/>
  <c r="AB84" i="16"/>
  <c r="AB20" i="16"/>
  <c r="AB20" i="13"/>
  <c r="Z43" i="14"/>
  <c r="Z11" i="14"/>
  <c r="Z248" i="16"/>
  <c r="Z216" i="16"/>
  <c r="Z184" i="16"/>
  <c r="Z160" i="16"/>
  <c r="Z152" i="16"/>
  <c r="Z144" i="16"/>
  <c r="Z88" i="16"/>
  <c r="Z72" i="16"/>
  <c r="Z40" i="16"/>
  <c r="AB30" i="14"/>
  <c r="AB22" i="14"/>
  <c r="AB285" i="12"/>
  <c r="AB197" i="12"/>
  <c r="AB149" i="12"/>
  <c r="AB85" i="12"/>
  <c r="Z63" i="15"/>
  <c r="Z47" i="15"/>
  <c r="Z7" i="15"/>
  <c r="Z35" i="13"/>
  <c r="Z276" i="12"/>
  <c r="Z148" i="12"/>
  <c r="Z76" i="12"/>
  <c r="Z68" i="12"/>
  <c r="Z44" i="12"/>
  <c r="Z20" i="12"/>
  <c r="Z12" i="12"/>
  <c r="AB219" i="16"/>
  <c r="AB211" i="16"/>
  <c r="AB203" i="16"/>
  <c r="AB131" i="16"/>
  <c r="AB115" i="16"/>
  <c r="AB75" i="16"/>
  <c r="AB67" i="16"/>
  <c r="AB59" i="16"/>
  <c r="AB43" i="16"/>
  <c r="AB176" i="12"/>
  <c r="Z73" i="15"/>
  <c r="Z49" i="15"/>
  <c r="AB21" i="16"/>
  <c r="AB63" i="15"/>
  <c r="AB47" i="15"/>
  <c r="Z36" i="14"/>
  <c r="Z185" i="16"/>
  <c r="Z153" i="16"/>
  <c r="Z41" i="16"/>
  <c r="AB39" i="14"/>
  <c r="AB246" i="12"/>
  <c r="AB214" i="12"/>
  <c r="AB94" i="12"/>
  <c r="Z80" i="15"/>
  <c r="Z285" i="12"/>
  <c r="Z269" i="12"/>
  <c r="Z221" i="12"/>
  <c r="Z197" i="12"/>
  <c r="Z85" i="12"/>
  <c r="AB244" i="16"/>
  <c r="AB164" i="16"/>
  <c r="AB148" i="16"/>
  <c r="AB44" i="16"/>
  <c r="AB85" i="15"/>
  <c r="AB29" i="15"/>
  <c r="AA55" i="15"/>
  <c r="Y44" i="15"/>
  <c r="Z231" i="16"/>
  <c r="Z215" i="16"/>
  <c r="Z159" i="16"/>
  <c r="Z151" i="16"/>
  <c r="Z143" i="16"/>
  <c r="Z95" i="16"/>
  <c r="Z63" i="16"/>
  <c r="Z31" i="16"/>
  <c r="AB29" i="14"/>
  <c r="AB148" i="12"/>
  <c r="AB76" i="12"/>
  <c r="AB52" i="12"/>
  <c r="AB44" i="12"/>
  <c r="AB12" i="12"/>
  <c r="AC46" i="12"/>
  <c r="Z102" i="15"/>
  <c r="Z62" i="15"/>
  <c r="Z26" i="13"/>
  <c r="Z235" i="12"/>
  <c r="Z219" i="12"/>
  <c r="Z211" i="12"/>
  <c r="Z139" i="12"/>
  <c r="Z131" i="12"/>
  <c r="Z99" i="12"/>
  <c r="Z35" i="12"/>
  <c r="Z27" i="12"/>
  <c r="Z11" i="12"/>
  <c r="AB218" i="16"/>
  <c r="AB146" i="16"/>
  <c r="AB130" i="16"/>
  <c r="AB66" i="16"/>
  <c r="Z115" i="16"/>
  <c r="Z43" i="16"/>
  <c r="AB160" i="12"/>
  <c r="Z247" i="12"/>
  <c r="Z191" i="12"/>
  <c r="Z135" i="12"/>
  <c r="AB86" i="16"/>
  <c r="Z29" i="14"/>
  <c r="Z66" i="16"/>
  <c r="AB231" i="12"/>
  <c r="AB191" i="12"/>
  <c r="AC193" i="12"/>
  <c r="Z110" i="12"/>
  <c r="Z94" i="12"/>
  <c r="Z70" i="12"/>
  <c r="AB26" i="13"/>
  <c r="Z33" i="14"/>
  <c r="AA14" i="15"/>
  <c r="AB211" i="12"/>
  <c r="AB99" i="12"/>
  <c r="Z298" i="12"/>
  <c r="Z106" i="12"/>
  <c r="Z90" i="12"/>
  <c r="Z26" i="12"/>
  <c r="AC10" i="14"/>
  <c r="AB193" i="16"/>
  <c r="AB177" i="16"/>
  <c r="AB145" i="16"/>
  <c r="AB97" i="16"/>
  <c r="AB107" i="15"/>
  <c r="AB11" i="15"/>
  <c r="Z24" i="14"/>
  <c r="Z16" i="14"/>
  <c r="Y82" i="15"/>
  <c r="Z165" i="16"/>
  <c r="Z149" i="16"/>
  <c r="Z125" i="16"/>
  <c r="Z117" i="16"/>
  <c r="Z101" i="16"/>
  <c r="AB43" i="14"/>
  <c r="AB114" i="12"/>
  <c r="AB106" i="12"/>
  <c r="AB90" i="12"/>
  <c r="AB34" i="12"/>
  <c r="AN235" i="16"/>
  <c r="Z76" i="15"/>
  <c r="Z60" i="15"/>
  <c r="Z273" i="12"/>
  <c r="Z257" i="12"/>
  <c r="Z225" i="12"/>
  <c r="Z185" i="12"/>
  <c r="Z169" i="12"/>
  <c r="Z161" i="12"/>
  <c r="Z145" i="12"/>
  <c r="Z89" i="12"/>
  <c r="Z81" i="12"/>
  <c r="Z73" i="12"/>
  <c r="Z25" i="12"/>
  <c r="AB248" i="16"/>
  <c r="AB216" i="16"/>
  <c r="AB176" i="16"/>
  <c r="AB144" i="16"/>
  <c r="AB136" i="16"/>
  <c r="AB120" i="16"/>
  <c r="AB88" i="16"/>
  <c r="AB48" i="16"/>
  <c r="AB8" i="16"/>
  <c r="AB73" i="15"/>
  <c r="AB7" i="13"/>
  <c r="Z30" i="14"/>
  <c r="Z59" i="16"/>
  <c r="AB136" i="12"/>
  <c r="AB8" i="12"/>
  <c r="Z50" i="15"/>
  <c r="Z26" i="15"/>
  <c r="Z231" i="12"/>
  <c r="Z159" i="12"/>
  <c r="Z87" i="12"/>
  <c r="AC23" i="14"/>
  <c r="AB38" i="16"/>
  <c r="AB80" i="15"/>
  <c r="AB24" i="15"/>
  <c r="AB14" i="13"/>
  <c r="Z13" i="14"/>
  <c r="Z226" i="16"/>
  <c r="AB32" i="14"/>
  <c r="AB247" i="12"/>
  <c r="Z17" i="15"/>
  <c r="Z214" i="12"/>
  <c r="Z142" i="12"/>
  <c r="Z118" i="12"/>
  <c r="AB237" i="16"/>
  <c r="AB197" i="16"/>
  <c r="Z62" i="16"/>
  <c r="AB36" i="14"/>
  <c r="AB20" i="14"/>
  <c r="AB219" i="12"/>
  <c r="AB171" i="12"/>
  <c r="AB139" i="12"/>
  <c r="AB131" i="12"/>
  <c r="AB11" i="12"/>
  <c r="AC125" i="12"/>
  <c r="Z13" i="15"/>
  <c r="Z114" i="12"/>
  <c r="Z98" i="12"/>
  <c r="Z34" i="12"/>
  <c r="AB233" i="16"/>
  <c r="AB185" i="16"/>
  <c r="AB169" i="16"/>
  <c r="AB153" i="16"/>
  <c r="AB137" i="16"/>
  <c r="AB89" i="16"/>
  <c r="AB26" i="15"/>
  <c r="Z39" i="14"/>
  <c r="Z228" i="16"/>
  <c r="Z140" i="16"/>
  <c r="Z124" i="16"/>
  <c r="Z100" i="16"/>
  <c r="Z84" i="16"/>
  <c r="Z76" i="16"/>
  <c r="Z36" i="16"/>
  <c r="AB241" i="12"/>
  <c r="AB193" i="12"/>
  <c r="AB185" i="12"/>
  <c r="AB169" i="12"/>
  <c r="AB161" i="12"/>
  <c r="AB137" i="12"/>
  <c r="AB121" i="12"/>
  <c r="AB89" i="12"/>
  <c r="AB73" i="12"/>
  <c r="AN226" i="16"/>
  <c r="AC171" i="12"/>
  <c r="AC139" i="12"/>
  <c r="Z59" i="15"/>
  <c r="Z15" i="13"/>
  <c r="Z176" i="12"/>
  <c r="Z96" i="12"/>
  <c r="Z32" i="12"/>
  <c r="Z24" i="12"/>
  <c r="Z8" i="12"/>
  <c r="AB231" i="16"/>
  <c r="AB215" i="16"/>
  <c r="AB151" i="16"/>
  <c r="AB95" i="16"/>
  <c r="AB63" i="16"/>
  <c r="AB55" i="16"/>
  <c r="AC149" i="12"/>
  <c r="AC15" i="14"/>
  <c r="AC161" i="12"/>
  <c r="AC81" i="12"/>
  <c r="AC22" i="14"/>
  <c r="AC25" i="13"/>
  <c r="AN7" i="13"/>
  <c r="AC96" i="12"/>
  <c r="AC24" i="12"/>
  <c r="AC29" i="14"/>
  <c r="AC32" i="13"/>
  <c r="AC159" i="12"/>
  <c r="AC119" i="12"/>
  <c r="AC82" i="15"/>
  <c r="AC50" i="15"/>
  <c r="AC44" i="14"/>
  <c r="AC36" i="14"/>
  <c r="AC20" i="14"/>
  <c r="AC15" i="13"/>
  <c r="AC7" i="13"/>
  <c r="AC90" i="12"/>
  <c r="AN83" i="12"/>
  <c r="AC7" i="14"/>
  <c r="AC137" i="12"/>
  <c r="AC21" i="13"/>
  <c r="AC13" i="13"/>
  <c r="AC106" i="12"/>
  <c r="AC169" i="12"/>
  <c r="AC153" i="12"/>
  <c r="AC73" i="12"/>
  <c r="AC33" i="12"/>
  <c r="AC190" i="12"/>
  <c r="AC41" i="15"/>
  <c r="AC22" i="13"/>
  <c r="AC13" i="12"/>
  <c r="AN190" i="12"/>
  <c r="AC80" i="15"/>
  <c r="AC188" i="12"/>
  <c r="AC116" i="12"/>
  <c r="AC44" i="12"/>
  <c r="AC47" i="15"/>
  <c r="AC36" i="13"/>
  <c r="AC20" i="13"/>
  <c r="AC9" i="12"/>
  <c r="AC94" i="12"/>
  <c r="AC49" i="15"/>
  <c r="AC14" i="13"/>
  <c r="AC37" i="12"/>
  <c r="AC21" i="12"/>
  <c r="AC40" i="15"/>
  <c r="AC123" i="12"/>
  <c r="AC83" i="12"/>
  <c r="AC51" i="12"/>
  <c r="AC11" i="12"/>
  <c r="AC24" i="14"/>
  <c r="AC16" i="14"/>
  <c r="AC13" i="14"/>
  <c r="AC14" i="14"/>
  <c r="AC30" i="14"/>
  <c r="AN30" i="14"/>
  <c r="AC33" i="14"/>
  <c r="AC43" i="14"/>
  <c r="AC40" i="14"/>
  <c r="AC32" i="14"/>
  <c r="AC8" i="14"/>
  <c r="AC91" i="15"/>
  <c r="AC75" i="15"/>
  <c r="AC59" i="15"/>
  <c r="AC35" i="15"/>
  <c r="AC27" i="15"/>
  <c r="AC29" i="15"/>
  <c r="AC28" i="15"/>
  <c r="AC90" i="15"/>
  <c r="AC66" i="15"/>
  <c r="AC26" i="15"/>
  <c r="AC18" i="15"/>
  <c r="AC89" i="15"/>
  <c r="AC73" i="15"/>
  <c r="AC65" i="15"/>
  <c r="AC17" i="15"/>
  <c r="AC72" i="15"/>
  <c r="AC32" i="15"/>
  <c r="AC24" i="15"/>
  <c r="AC71" i="15"/>
  <c r="AC23" i="15"/>
  <c r="AC7" i="15"/>
  <c r="AC13" i="15"/>
  <c r="AC68" i="15"/>
  <c r="AN70" i="15"/>
  <c r="AC86" i="15"/>
  <c r="AC78" i="15"/>
  <c r="AC22" i="15"/>
  <c r="AN55" i="15"/>
  <c r="AC60" i="15"/>
  <c r="AC56" i="15"/>
  <c r="AC58" i="15"/>
  <c r="AC63" i="15"/>
  <c r="AC32" i="16"/>
  <c r="AN158" i="16"/>
  <c r="AC173" i="16"/>
  <c r="AC158" i="16"/>
  <c r="AC163" i="16"/>
  <c r="AC174" i="16"/>
  <c r="AC170" i="16"/>
  <c r="AN105" i="16"/>
  <c r="AC169" i="16"/>
  <c r="AC161" i="16"/>
  <c r="AC153" i="16"/>
  <c r="AN17" i="16"/>
  <c r="AC120" i="16"/>
  <c r="AC80" i="16"/>
  <c r="AC72" i="16"/>
  <c r="AC289" i="12"/>
  <c r="AC257" i="12"/>
  <c r="AC225" i="12"/>
  <c r="AC247" i="16"/>
  <c r="AC135" i="16"/>
  <c r="AC127" i="16"/>
  <c r="AC95" i="16"/>
  <c r="AC87" i="16"/>
  <c r="AC63" i="16"/>
  <c r="AC31" i="16"/>
  <c r="AC23" i="16"/>
  <c r="AC144" i="16"/>
  <c r="AC96" i="16"/>
  <c r="AC48" i="16"/>
  <c r="AN119" i="16"/>
  <c r="AC206" i="16"/>
  <c r="AC134" i="16"/>
  <c r="AC86" i="16"/>
  <c r="AC38" i="16"/>
  <c r="AC14" i="16"/>
  <c r="AC197" i="16"/>
  <c r="AC109" i="16"/>
  <c r="AC85" i="16"/>
  <c r="AC45" i="16"/>
  <c r="AC29" i="16"/>
  <c r="AN61" i="16"/>
  <c r="AC212" i="16"/>
  <c r="AC196" i="16"/>
  <c r="AC172" i="16"/>
  <c r="AC124" i="16"/>
  <c r="AC108" i="16"/>
  <c r="AC84" i="16"/>
  <c r="AC36" i="16"/>
  <c r="AC20" i="16"/>
  <c r="AN212" i="16"/>
  <c r="AN172" i="16"/>
  <c r="AN28" i="16"/>
  <c r="AC211" i="16"/>
  <c r="AC203" i="16"/>
  <c r="AC147" i="16"/>
  <c r="AC131" i="16"/>
  <c r="AC115" i="16"/>
  <c r="AC75" i="16"/>
  <c r="AC51" i="16"/>
  <c r="AC43" i="16"/>
  <c r="AC27" i="16"/>
  <c r="AC11" i="16"/>
  <c r="AC88" i="16"/>
  <c r="AC8" i="16"/>
  <c r="AC30" i="16"/>
  <c r="AN230" i="16"/>
  <c r="AC205" i="16"/>
  <c r="AC181" i="16"/>
  <c r="AC149" i="16"/>
  <c r="AC93" i="16"/>
  <c r="AC13" i="16"/>
  <c r="AN29" i="16"/>
  <c r="AC164" i="16"/>
  <c r="AC116" i="16"/>
  <c r="AC68" i="16"/>
  <c r="AC44" i="16"/>
  <c r="AC210" i="16"/>
  <c r="AC186" i="16"/>
  <c r="AC178" i="16"/>
  <c r="AC146" i="16"/>
  <c r="AC138" i="16"/>
  <c r="AC130" i="16"/>
  <c r="AC122" i="16"/>
  <c r="AC82" i="16"/>
  <c r="AC66" i="16"/>
  <c r="AC58" i="16"/>
  <c r="AC50" i="16"/>
  <c r="AC42" i="16"/>
  <c r="AC246" i="16"/>
  <c r="AC182" i="16"/>
  <c r="AC150" i="16"/>
  <c r="AC102" i="16"/>
  <c r="AC54" i="16"/>
  <c r="AC141" i="16"/>
  <c r="AC125" i="16"/>
  <c r="AC101" i="16"/>
  <c r="AC53" i="16"/>
  <c r="AC21" i="16"/>
  <c r="AC180" i="16"/>
  <c r="AC156" i="16"/>
  <c r="AC100" i="16"/>
  <c r="AC203" i="12"/>
  <c r="AC193" i="16"/>
  <c r="AC185" i="16"/>
  <c r="AC145" i="16"/>
  <c r="AC137" i="16"/>
  <c r="AC113" i="16"/>
  <c r="AC105" i="16"/>
  <c r="AC97" i="16"/>
  <c r="AC89" i="16"/>
  <c r="AC57" i="16"/>
  <c r="AC25" i="16"/>
  <c r="AC17" i="16"/>
  <c r="AC9" i="16"/>
  <c r="AF473" i="12"/>
  <c r="Q473" i="12"/>
  <c r="AE473" i="12" s="1"/>
  <c r="Q88" i="15"/>
  <c r="AE88" i="15" s="1"/>
  <c r="AF88" i="15"/>
  <c r="Q56" i="15"/>
  <c r="AE56" i="15" s="1"/>
  <c r="AF56" i="15"/>
  <c r="Q24" i="15"/>
  <c r="AF24" i="15"/>
  <c r="AF248" i="16"/>
  <c r="Q248" i="16"/>
  <c r="Q216" i="16"/>
  <c r="AF216" i="16"/>
  <c r="Q184" i="16"/>
  <c r="AE184" i="16" s="1"/>
  <c r="AF184" i="16"/>
  <c r="Q144" i="16"/>
  <c r="AE144" i="16" s="1"/>
  <c r="AF144" i="16"/>
  <c r="AF112" i="16"/>
  <c r="Q112" i="16"/>
  <c r="AE112" i="16" s="1"/>
  <c r="AF80" i="16"/>
  <c r="Q80" i="16"/>
  <c r="Q48" i="16"/>
  <c r="AE48" i="16" s="1"/>
  <c r="AF48" i="16"/>
  <c r="Q24" i="16"/>
  <c r="AF24" i="16"/>
  <c r="Q481" i="12"/>
  <c r="AF481" i="12"/>
  <c r="AF489" i="12"/>
  <c r="Q489" i="12"/>
  <c r="AE489" i="12" s="1"/>
  <c r="AF457" i="12"/>
  <c r="Q457" i="12"/>
  <c r="AE457" i="12" s="1"/>
  <c r="Q433" i="12"/>
  <c r="AE433" i="12" s="1"/>
  <c r="AF433" i="12"/>
  <c r="AF409" i="12"/>
  <c r="Q409" i="12"/>
  <c r="AE409" i="12" s="1"/>
  <c r="Q377" i="12"/>
  <c r="AE377" i="12" s="1"/>
  <c r="AF377" i="12"/>
  <c r="AF345" i="12"/>
  <c r="Q345" i="12"/>
  <c r="AF313" i="12"/>
  <c r="Q313" i="12"/>
  <c r="AE313" i="12" s="1"/>
  <c r="Q281" i="12"/>
  <c r="AE281" i="12" s="1"/>
  <c r="AF281" i="12"/>
  <c r="Q249" i="12"/>
  <c r="AF249" i="12"/>
  <c r="Q225" i="12"/>
  <c r="AE225" i="12" s="1"/>
  <c r="AF225" i="12"/>
  <c r="Q193" i="12"/>
  <c r="AE193" i="12" s="1"/>
  <c r="AF193" i="12"/>
  <c r="Q161" i="12"/>
  <c r="AE161" i="12" s="1"/>
  <c r="AF161" i="12"/>
  <c r="Q129" i="12"/>
  <c r="AE129" i="12" s="1"/>
  <c r="AF129" i="12"/>
  <c r="Q97" i="12"/>
  <c r="AE97" i="12" s="1"/>
  <c r="AF97" i="12"/>
  <c r="Q57" i="12"/>
  <c r="AE57" i="12" s="1"/>
  <c r="AF57" i="12"/>
  <c r="Q25" i="12"/>
  <c r="AE25" i="12" s="1"/>
  <c r="AF25" i="12"/>
  <c r="AF17" i="14"/>
  <c r="Q17" i="14"/>
  <c r="Q8" i="13"/>
  <c r="AE8" i="13" s="1"/>
  <c r="AF8" i="13"/>
  <c r="Q504" i="12"/>
  <c r="AE504" i="12" s="1"/>
  <c r="AF504" i="12"/>
  <c r="Q480" i="12"/>
  <c r="AE480" i="12" s="1"/>
  <c r="AF480" i="12"/>
  <c r="Q448" i="12"/>
  <c r="AE448" i="12" s="1"/>
  <c r="AF448" i="12"/>
  <c r="Q416" i="12"/>
  <c r="AE416" i="12" s="1"/>
  <c r="AF416" i="12"/>
  <c r="AF400" i="12"/>
  <c r="Q400" i="12"/>
  <c r="AE400" i="12" s="1"/>
  <c r="AF368" i="12"/>
  <c r="Q368" i="12"/>
  <c r="AE368" i="12" s="1"/>
  <c r="Q336" i="12"/>
  <c r="AE336" i="12" s="1"/>
  <c r="AF336" i="12"/>
  <c r="Q304" i="12"/>
  <c r="AE304" i="12" s="1"/>
  <c r="AF304" i="12"/>
  <c r="Q272" i="12"/>
  <c r="AE272" i="12" s="1"/>
  <c r="AF272" i="12"/>
  <c r="AF240" i="12"/>
  <c r="Q240" i="12"/>
  <c r="AE240" i="12" s="1"/>
  <c r="AF208" i="12"/>
  <c r="Q208" i="12"/>
  <c r="AE208" i="12" s="1"/>
  <c r="Q176" i="12"/>
  <c r="AF176" i="12"/>
  <c r="Q136" i="12"/>
  <c r="AF136" i="12"/>
  <c r="AF104" i="12"/>
  <c r="Q104" i="12"/>
  <c r="AE104" i="12" s="1"/>
  <c r="Q72" i="12"/>
  <c r="AE72" i="12" s="1"/>
  <c r="AF72" i="12"/>
  <c r="Q40" i="12"/>
  <c r="AE40" i="12" s="1"/>
  <c r="AF40" i="12"/>
  <c r="Q8" i="12"/>
  <c r="AE8" i="12" s="1"/>
  <c r="AF8" i="12"/>
  <c r="Q32" i="14"/>
  <c r="AE32" i="14" s="1"/>
  <c r="AF32" i="14"/>
  <c r="Q7" i="13"/>
  <c r="AE7" i="13" s="1"/>
  <c r="AF7" i="13"/>
  <c r="AK495" i="12"/>
  <c r="AM495" i="12" s="1"/>
  <c r="AK416" i="12"/>
  <c r="AM416" i="12" s="1"/>
  <c r="AK288" i="12"/>
  <c r="AK32" i="12"/>
  <c r="AM32" i="12" s="1"/>
  <c r="AG7" i="12"/>
  <c r="AI7" i="12" s="1"/>
  <c r="AG8" i="12"/>
  <c r="AI8" i="12" s="1"/>
  <c r="AG9" i="12"/>
  <c r="AI9" i="12" s="1"/>
  <c r="AG10" i="12"/>
  <c r="AI10" i="12" s="1"/>
  <c r="AG11" i="12"/>
  <c r="AG12" i="12"/>
  <c r="AG13" i="12"/>
  <c r="AI13" i="12" s="1"/>
  <c r="AG14" i="12"/>
  <c r="AI14" i="12" s="1"/>
  <c r="AG15" i="12"/>
  <c r="AI15" i="12" s="1"/>
  <c r="AG16" i="12"/>
  <c r="AI16" i="12" s="1"/>
  <c r="AG17" i="12"/>
  <c r="AG18" i="12"/>
  <c r="AG19" i="12"/>
  <c r="AI19" i="12" s="1"/>
  <c r="AG20" i="12"/>
  <c r="AI20" i="12" s="1"/>
  <c r="AG21" i="12"/>
  <c r="AI21" i="12" s="1"/>
  <c r="AG22" i="12"/>
  <c r="AG23" i="12"/>
  <c r="AG24" i="12"/>
  <c r="AG25" i="12"/>
  <c r="AG26" i="12"/>
  <c r="AI26" i="12" s="1"/>
  <c r="AG27" i="12"/>
  <c r="AG28" i="12"/>
  <c r="AG29" i="12"/>
  <c r="AG30" i="12"/>
  <c r="AG31" i="12"/>
  <c r="AI31" i="12" s="1"/>
  <c r="AG32" i="12"/>
  <c r="AG33" i="12"/>
  <c r="AI33" i="12" s="1"/>
  <c r="AG34" i="12"/>
  <c r="AG35" i="12"/>
  <c r="AG36" i="12"/>
  <c r="AI36" i="12" s="1"/>
  <c r="AG37" i="12"/>
  <c r="AI37" i="12" s="1"/>
  <c r="AG38" i="12"/>
  <c r="AI38" i="12" s="1"/>
  <c r="AG39" i="12"/>
  <c r="AG40" i="12"/>
  <c r="AI40" i="12" s="1"/>
  <c r="AG41" i="12"/>
  <c r="AI41" i="12" s="1"/>
  <c r="AG42" i="12"/>
  <c r="AI42" i="12" s="1"/>
  <c r="AG43" i="12"/>
  <c r="AG44" i="12"/>
  <c r="AG45" i="12"/>
  <c r="AG46" i="12"/>
  <c r="AI46" i="12" s="1"/>
  <c r="AG47" i="12"/>
  <c r="AI47" i="12" s="1"/>
  <c r="AG48" i="12"/>
  <c r="AI48" i="12" s="1"/>
  <c r="AG49" i="12"/>
  <c r="AI49" i="12" s="1"/>
  <c r="AG50" i="12"/>
  <c r="AI50" i="12" s="1"/>
  <c r="AG51" i="12"/>
  <c r="AG52" i="12"/>
  <c r="AG53" i="12"/>
  <c r="AI53" i="12" s="1"/>
  <c r="AG54" i="12"/>
  <c r="AG55" i="12"/>
  <c r="AI55" i="12" s="1"/>
  <c r="AG56" i="12"/>
  <c r="AI56" i="12" s="1"/>
  <c r="AG57" i="12"/>
  <c r="AG58" i="12"/>
  <c r="AI58" i="12" s="1"/>
  <c r="AG59" i="12"/>
  <c r="AG60" i="12"/>
  <c r="AI60" i="12" s="1"/>
  <c r="AG61" i="12"/>
  <c r="AG62" i="12"/>
  <c r="AG63" i="12"/>
  <c r="AG64" i="12"/>
  <c r="AI64" i="12" s="1"/>
  <c r="AG65" i="12"/>
  <c r="AI65" i="12" s="1"/>
  <c r="AG66" i="12"/>
  <c r="AI66" i="12" s="1"/>
  <c r="AG67" i="12"/>
  <c r="AG68" i="12"/>
  <c r="AG69" i="12"/>
  <c r="AI69" i="12" s="1"/>
  <c r="AG70" i="12"/>
  <c r="AG71" i="12"/>
  <c r="AG72" i="12"/>
  <c r="AI72" i="12" s="1"/>
  <c r="AG73" i="12"/>
  <c r="AG74" i="12"/>
  <c r="AI74" i="12" s="1"/>
  <c r="AG75" i="12"/>
  <c r="AG76" i="12"/>
  <c r="AI76" i="12" s="1"/>
  <c r="AG77" i="12"/>
  <c r="AG78" i="12"/>
  <c r="AI78" i="12" s="1"/>
  <c r="AG79" i="12"/>
  <c r="AG80" i="12"/>
  <c r="AI80" i="12" s="1"/>
  <c r="AG81" i="12"/>
  <c r="AG82" i="12"/>
  <c r="AI82" i="12" s="1"/>
  <c r="AG83" i="12"/>
  <c r="AI83" i="12" s="1"/>
  <c r="AG84" i="12"/>
  <c r="AI84" i="12" s="1"/>
  <c r="AG85" i="12"/>
  <c r="AG86" i="12"/>
  <c r="AG87" i="12"/>
  <c r="AG88" i="12"/>
  <c r="AG89" i="12"/>
  <c r="AG90" i="12"/>
  <c r="AG91" i="12"/>
  <c r="AG92" i="12"/>
  <c r="AI92" i="12" s="1"/>
  <c r="AG93" i="12"/>
  <c r="AI93" i="12" s="1"/>
  <c r="AG94" i="12"/>
  <c r="AI94" i="12" s="1"/>
  <c r="AG95" i="12"/>
  <c r="AG96" i="12"/>
  <c r="AG97" i="12"/>
  <c r="AI97" i="12" s="1"/>
  <c r="AG98" i="12"/>
  <c r="AG99" i="12"/>
  <c r="AI99" i="12" s="1"/>
  <c r="AG100" i="12"/>
  <c r="AI100" i="12" s="1"/>
  <c r="AG101" i="12"/>
  <c r="AG102" i="12"/>
  <c r="AG103" i="12"/>
  <c r="AI103" i="12" s="1"/>
  <c r="AG104" i="12"/>
  <c r="AG105" i="12"/>
  <c r="AI105" i="12" s="1"/>
  <c r="AG106" i="12"/>
  <c r="AI106" i="12" s="1"/>
  <c r="AG107" i="12"/>
  <c r="AG108" i="12"/>
  <c r="AG109" i="12"/>
  <c r="AG110" i="12"/>
  <c r="AG111" i="12"/>
  <c r="AG112" i="12"/>
  <c r="AG113" i="12"/>
  <c r="AI113" i="12" s="1"/>
  <c r="AG114" i="12"/>
  <c r="AG115" i="12"/>
  <c r="AG116" i="12"/>
  <c r="AI116" i="12" s="1"/>
  <c r="AG117" i="12"/>
  <c r="AG118" i="12"/>
  <c r="AI118" i="12" s="1"/>
  <c r="AG119" i="12"/>
  <c r="AG120" i="12"/>
  <c r="AI120" i="12" s="1"/>
  <c r="AG121" i="12"/>
  <c r="AG122" i="12"/>
  <c r="AI122" i="12" s="1"/>
  <c r="AG123" i="12"/>
  <c r="AG124" i="12"/>
  <c r="AG125" i="12"/>
  <c r="AI125" i="12" s="1"/>
  <c r="AG126" i="12"/>
  <c r="AI126" i="12" s="1"/>
  <c r="AG127" i="12"/>
  <c r="AI127" i="12" s="1"/>
  <c r="AG128" i="12"/>
  <c r="AG129" i="12"/>
  <c r="AI129" i="12" s="1"/>
  <c r="AG130" i="12"/>
  <c r="AI130" i="12" s="1"/>
  <c r="AG131" i="12"/>
  <c r="AG132" i="12"/>
  <c r="AI132" i="12" s="1"/>
  <c r="AG133" i="12"/>
  <c r="AI133" i="12" s="1"/>
  <c r="AG134" i="12"/>
  <c r="AI134" i="12" s="1"/>
  <c r="AG135" i="12"/>
  <c r="AG136" i="12"/>
  <c r="AG137" i="12"/>
  <c r="AI137" i="12" s="1"/>
  <c r="AG138" i="12"/>
  <c r="AG139" i="12"/>
  <c r="AG140" i="12"/>
  <c r="AI140" i="12" s="1"/>
  <c r="AG141" i="12"/>
  <c r="AG142" i="12"/>
  <c r="AG143" i="12"/>
  <c r="AI143" i="12" s="1"/>
  <c r="AG144" i="12"/>
  <c r="AG145" i="12"/>
  <c r="AI145" i="12" s="1"/>
  <c r="AG146" i="12"/>
  <c r="AI146" i="12" s="1"/>
  <c r="AG147" i="12"/>
  <c r="AI147" i="12" s="1"/>
  <c r="AG148" i="12"/>
  <c r="AI148" i="12" s="1"/>
  <c r="AG149" i="12"/>
  <c r="AI149" i="12" s="1"/>
  <c r="AG150" i="12"/>
  <c r="AI150" i="12" s="1"/>
  <c r="AG151" i="12"/>
  <c r="AG152" i="12"/>
  <c r="AI152" i="12" s="1"/>
  <c r="AG153" i="12"/>
  <c r="AG154" i="12"/>
  <c r="AG155" i="12"/>
  <c r="AG156" i="12"/>
  <c r="AG157" i="12"/>
  <c r="AG158" i="12"/>
  <c r="AG159" i="12"/>
  <c r="AI159" i="12" s="1"/>
  <c r="AG160" i="12"/>
  <c r="AI160" i="12" s="1"/>
  <c r="AG161" i="12"/>
  <c r="AG162" i="12"/>
  <c r="AI162" i="12" s="1"/>
  <c r="AG163" i="12"/>
  <c r="AI163" i="12" s="1"/>
  <c r="AG164" i="12"/>
  <c r="AI164" i="12" s="1"/>
  <c r="AG165" i="12"/>
  <c r="AG166" i="12"/>
  <c r="AI166" i="12" s="1"/>
  <c r="AG167" i="12"/>
  <c r="AG168" i="12"/>
  <c r="AI168" i="12" s="1"/>
  <c r="AG169" i="12"/>
  <c r="AG170" i="12"/>
  <c r="AG171" i="12"/>
  <c r="AI171" i="12" s="1"/>
  <c r="AG172" i="12"/>
  <c r="AI172" i="12" s="1"/>
  <c r="AG173" i="12"/>
  <c r="AG174" i="12"/>
  <c r="AG175" i="12"/>
  <c r="AG176" i="12"/>
  <c r="AI176" i="12" s="1"/>
  <c r="AG177" i="12"/>
  <c r="AG178" i="12"/>
  <c r="AG179" i="12"/>
  <c r="AG180" i="12"/>
  <c r="AI180" i="12" s="1"/>
  <c r="AG181" i="12"/>
  <c r="AG182" i="12"/>
  <c r="AI182" i="12" s="1"/>
  <c r="AG183" i="12"/>
  <c r="AI183" i="12" s="1"/>
  <c r="AG184" i="12"/>
  <c r="AG185" i="12"/>
  <c r="AG186" i="12"/>
  <c r="AI186" i="12" s="1"/>
  <c r="AG187" i="12"/>
  <c r="AG188" i="12"/>
  <c r="AI188" i="12" s="1"/>
  <c r="AG189" i="12"/>
  <c r="AI189" i="12" s="1"/>
  <c r="AG190" i="12"/>
  <c r="AG191" i="12"/>
  <c r="AI191" i="12" s="1"/>
  <c r="AG192" i="12"/>
  <c r="AG193" i="12"/>
  <c r="AI193" i="12" s="1"/>
  <c r="AG194" i="12"/>
  <c r="AI194" i="12" s="1"/>
  <c r="AG195" i="12"/>
  <c r="AI195" i="12" s="1"/>
  <c r="AG196" i="12"/>
  <c r="AG197" i="12"/>
  <c r="AG198" i="12"/>
  <c r="AI198" i="12" s="1"/>
  <c r="AG199" i="12"/>
  <c r="AI199" i="12" s="1"/>
  <c r="AG200" i="12"/>
  <c r="AI200" i="12" s="1"/>
  <c r="AG201" i="12"/>
  <c r="AG202" i="12"/>
  <c r="AI202" i="12" s="1"/>
  <c r="AG203" i="12"/>
  <c r="AI203" i="12" s="1"/>
  <c r="AG204" i="12"/>
  <c r="AI204" i="12" s="1"/>
  <c r="AG205" i="12"/>
  <c r="AG206" i="12"/>
  <c r="AG207" i="12"/>
  <c r="AI207" i="12" s="1"/>
  <c r="AG208" i="12"/>
  <c r="AI208" i="12" s="1"/>
  <c r="AG209" i="12"/>
  <c r="AG210" i="12"/>
  <c r="AI210" i="12" s="1"/>
  <c r="AG211" i="12"/>
  <c r="AG212" i="12"/>
  <c r="AG213" i="12"/>
  <c r="AG214" i="12"/>
  <c r="AG215" i="12"/>
  <c r="AI215" i="12" s="1"/>
  <c r="AG216" i="12"/>
  <c r="AI216" i="12" s="1"/>
  <c r="AG217" i="12"/>
  <c r="AG218" i="12"/>
  <c r="AI218" i="12" s="1"/>
  <c r="AG219" i="12"/>
  <c r="AG220" i="12"/>
  <c r="AG221" i="12"/>
  <c r="AG222" i="12"/>
  <c r="AG223" i="12"/>
  <c r="AG224" i="12"/>
  <c r="AG225" i="12"/>
  <c r="AG226" i="12"/>
  <c r="AG227" i="12"/>
  <c r="AI227" i="12" s="1"/>
  <c r="AG228" i="12"/>
  <c r="AG229" i="12"/>
  <c r="AG230" i="12"/>
  <c r="AI230" i="12" s="1"/>
  <c r="AG231" i="12"/>
  <c r="AG232" i="12"/>
  <c r="AG233" i="12"/>
  <c r="AI233" i="12" s="1"/>
  <c r="AG234" i="12"/>
  <c r="AI234" i="12" s="1"/>
  <c r="AG235" i="12"/>
  <c r="AG236" i="12"/>
  <c r="AI236" i="12" s="1"/>
  <c r="AG237" i="12"/>
  <c r="AG238" i="12"/>
  <c r="AG239" i="12"/>
  <c r="AG240" i="12"/>
  <c r="AG241" i="12"/>
  <c r="AG242" i="12"/>
  <c r="AG243" i="12"/>
  <c r="AI243" i="12" s="1"/>
  <c r="AG244" i="12"/>
  <c r="AG245" i="12"/>
  <c r="AG246" i="12"/>
  <c r="AI246" i="12" s="1"/>
  <c r="AG247" i="12"/>
  <c r="AG248" i="12"/>
  <c r="AI248" i="12" s="1"/>
  <c r="AG249" i="12"/>
  <c r="AI249" i="12" s="1"/>
  <c r="AG250" i="12"/>
  <c r="AG251" i="12"/>
  <c r="AI251" i="12" s="1"/>
  <c r="AG252" i="12"/>
  <c r="AI252" i="12" s="1"/>
  <c r="AG253" i="12"/>
  <c r="AI253" i="12" s="1"/>
  <c r="AG254" i="12"/>
  <c r="AG255" i="12"/>
  <c r="AI255" i="12" s="1"/>
  <c r="AG256" i="12"/>
  <c r="AG257" i="12"/>
  <c r="AG258" i="12"/>
  <c r="AI258" i="12" s="1"/>
  <c r="AG259" i="12"/>
  <c r="AI259" i="12" s="1"/>
  <c r="AG260" i="12"/>
  <c r="AG261" i="12"/>
  <c r="AG262" i="12"/>
  <c r="AI262" i="12" s="1"/>
  <c r="AG263" i="12"/>
  <c r="AI263" i="12" s="1"/>
  <c r="AG264" i="12"/>
  <c r="AG265" i="12"/>
  <c r="AG266" i="12"/>
  <c r="AI266" i="12" s="1"/>
  <c r="AG267" i="12"/>
  <c r="AG268" i="12"/>
  <c r="AI268" i="12" s="1"/>
  <c r="AG269" i="12"/>
  <c r="AG270" i="12"/>
  <c r="AI270" i="12" s="1"/>
  <c r="AG271" i="12"/>
  <c r="AG272" i="12"/>
  <c r="AG273" i="12"/>
  <c r="AG274" i="12"/>
  <c r="AG275" i="12"/>
  <c r="AG276" i="12"/>
  <c r="AG277" i="12"/>
  <c r="AI277" i="12" s="1"/>
  <c r="AG278" i="12"/>
  <c r="AG279" i="12"/>
  <c r="AG280" i="12"/>
  <c r="AG281" i="12"/>
  <c r="AG282" i="12"/>
  <c r="AG283" i="12"/>
  <c r="AI283" i="12" s="1"/>
  <c r="AG284" i="12"/>
  <c r="AG285" i="12"/>
  <c r="AG286" i="12"/>
  <c r="AG287" i="12"/>
  <c r="AI287" i="12" s="1"/>
  <c r="AG288" i="12"/>
  <c r="AI288" i="12" s="1"/>
  <c r="AG289" i="12"/>
  <c r="AG290" i="12"/>
  <c r="AG291" i="12"/>
  <c r="AI291" i="12" s="1"/>
  <c r="AG292" i="12"/>
  <c r="AI292" i="12" s="1"/>
  <c r="AG293" i="12"/>
  <c r="AI293" i="12" s="1"/>
  <c r="AG294" i="12"/>
  <c r="AG295" i="12"/>
  <c r="AI295" i="12" s="1"/>
  <c r="AG296" i="12"/>
  <c r="AG297" i="12"/>
  <c r="AG298" i="12"/>
  <c r="AG299" i="12"/>
  <c r="AG300" i="12"/>
  <c r="AI300" i="12" s="1"/>
  <c r="AG301" i="12"/>
  <c r="AG302" i="12"/>
  <c r="AI302" i="12" s="1"/>
  <c r="AG303" i="12"/>
  <c r="AI303" i="12" s="1"/>
  <c r="AG304" i="12"/>
  <c r="AG305" i="12"/>
  <c r="AG306" i="12"/>
  <c r="AI306" i="12" s="1"/>
  <c r="AG307" i="12"/>
  <c r="AG308" i="12"/>
  <c r="AG309" i="12"/>
  <c r="AI309" i="12" s="1"/>
  <c r="AG310" i="12"/>
  <c r="AI310" i="12" s="1"/>
  <c r="AG311" i="12"/>
  <c r="AG312" i="12"/>
  <c r="AI312" i="12" s="1"/>
  <c r="AG313" i="12"/>
  <c r="AI313" i="12" s="1"/>
  <c r="AG314" i="12"/>
  <c r="AI314" i="12" s="1"/>
  <c r="AG315" i="12"/>
  <c r="AG316" i="12"/>
  <c r="AI316" i="12" s="1"/>
  <c r="AG317" i="12"/>
  <c r="AG318" i="12"/>
  <c r="AI318" i="12" s="1"/>
  <c r="AG319" i="12"/>
  <c r="AI319" i="12" s="1"/>
  <c r="AG320" i="12"/>
  <c r="AI320" i="12" s="1"/>
  <c r="AG321" i="12"/>
  <c r="AI321" i="12" s="1"/>
  <c r="AG322" i="12"/>
  <c r="AI322" i="12" s="1"/>
  <c r="AG323" i="12"/>
  <c r="AI323" i="12" s="1"/>
  <c r="AG324" i="12"/>
  <c r="AG325" i="12"/>
  <c r="AI325" i="12" s="1"/>
  <c r="AG326" i="12"/>
  <c r="AG327" i="12"/>
  <c r="AI327" i="12" s="1"/>
  <c r="AG328" i="12"/>
  <c r="AG329" i="12"/>
  <c r="AG330" i="12"/>
  <c r="AI330" i="12" s="1"/>
  <c r="AG331" i="12"/>
  <c r="AG332" i="12"/>
  <c r="AI332" i="12" s="1"/>
  <c r="AG333" i="12"/>
  <c r="AI333" i="12" s="1"/>
  <c r="AG334" i="12"/>
  <c r="AI334" i="12" s="1"/>
  <c r="AG335" i="12"/>
  <c r="AG336" i="12"/>
  <c r="AI336" i="12" s="1"/>
  <c r="AG337" i="12"/>
  <c r="AI337" i="12" s="1"/>
  <c r="AG338" i="12"/>
  <c r="AG339" i="12"/>
  <c r="AI339" i="12" s="1"/>
  <c r="AG340" i="12"/>
  <c r="AG341" i="12"/>
  <c r="AI341" i="12" s="1"/>
  <c r="AG342" i="12"/>
  <c r="AI342" i="12" s="1"/>
  <c r="AG343" i="12"/>
  <c r="AG344" i="12"/>
  <c r="AI344" i="12" s="1"/>
  <c r="AG345" i="12"/>
  <c r="AI345" i="12" s="1"/>
  <c r="AG346" i="12"/>
  <c r="AG347" i="12"/>
  <c r="AI347" i="12" s="1"/>
  <c r="AG348" i="12"/>
  <c r="AI348" i="12" s="1"/>
  <c r="AG349" i="12"/>
  <c r="AG350" i="12"/>
  <c r="AI350" i="12" s="1"/>
  <c r="AG351" i="12"/>
  <c r="AI351" i="12" s="1"/>
  <c r="AG352" i="12"/>
  <c r="AI352" i="12" s="1"/>
  <c r="AG353" i="12"/>
  <c r="AG354" i="12"/>
  <c r="AG355" i="12"/>
  <c r="AG356" i="12"/>
  <c r="AG357" i="12"/>
  <c r="AI357" i="12" s="1"/>
  <c r="AG358" i="12"/>
  <c r="AG359" i="12"/>
  <c r="AI359" i="12" s="1"/>
  <c r="AG360" i="12"/>
  <c r="AI360" i="12" s="1"/>
  <c r="AG361" i="12"/>
  <c r="AG362" i="12"/>
  <c r="AG363" i="12"/>
  <c r="AG364" i="12"/>
  <c r="AI364" i="12" s="1"/>
  <c r="AG365" i="12"/>
  <c r="AI365" i="12" s="1"/>
  <c r="AG366" i="12"/>
  <c r="AG367" i="12"/>
  <c r="AG368" i="12"/>
  <c r="AG369" i="12"/>
  <c r="AG370" i="12"/>
  <c r="AG371" i="12"/>
  <c r="AG372" i="12"/>
  <c r="AG373" i="12"/>
  <c r="AG374" i="12"/>
  <c r="AG375" i="12"/>
  <c r="AG376" i="12"/>
  <c r="AG377" i="12"/>
  <c r="AI377" i="12" s="1"/>
  <c r="AG378" i="12"/>
  <c r="AG379" i="12"/>
  <c r="AI379" i="12" s="1"/>
  <c r="AG380" i="12"/>
  <c r="AG381" i="12"/>
  <c r="AG382" i="12"/>
  <c r="AG383" i="12"/>
  <c r="AG384" i="12"/>
  <c r="AG385" i="12"/>
  <c r="AI385" i="12" s="1"/>
  <c r="AG386" i="12"/>
  <c r="AG387" i="12"/>
  <c r="AI387" i="12" s="1"/>
  <c r="AG388" i="12"/>
  <c r="AG389" i="12"/>
  <c r="AG390" i="12"/>
  <c r="AG391" i="12"/>
  <c r="AI391" i="12" s="1"/>
  <c r="AG392" i="12"/>
  <c r="AI392" i="12" s="1"/>
  <c r="AG393" i="12"/>
  <c r="AI393" i="12" s="1"/>
  <c r="AG394" i="12"/>
  <c r="AI394" i="12" s="1"/>
  <c r="AG395" i="12"/>
  <c r="AG396" i="12"/>
  <c r="AI396" i="12" s="1"/>
  <c r="AG397" i="12"/>
  <c r="AG398" i="12"/>
  <c r="AG399" i="12"/>
  <c r="AG400" i="12"/>
  <c r="AI400" i="12" s="1"/>
  <c r="AG401" i="12"/>
  <c r="AG402" i="12"/>
  <c r="AG403" i="12"/>
  <c r="AI403" i="12" s="1"/>
  <c r="AG404" i="12"/>
  <c r="AG405" i="12"/>
  <c r="AI405" i="12" s="1"/>
  <c r="AG406" i="12"/>
  <c r="AG407" i="12"/>
  <c r="AI407" i="12" s="1"/>
  <c r="AG408" i="12"/>
  <c r="AI408" i="12" s="1"/>
  <c r="AG409" i="12"/>
  <c r="AI409" i="12" s="1"/>
  <c r="AG410" i="12"/>
  <c r="AI410" i="12" s="1"/>
  <c r="AG411" i="12"/>
  <c r="AG412" i="12"/>
  <c r="AI412" i="12" s="1"/>
  <c r="AG413" i="12"/>
  <c r="AI413" i="12" s="1"/>
  <c r="AG414" i="12"/>
  <c r="AI414" i="12" s="1"/>
  <c r="AG415" i="12"/>
  <c r="AI415" i="12" s="1"/>
  <c r="AG416" i="12"/>
  <c r="AI416" i="12" s="1"/>
  <c r="AG417" i="12"/>
  <c r="AI417" i="12" s="1"/>
  <c r="AG418" i="12"/>
  <c r="AG419" i="12"/>
  <c r="AG420" i="12"/>
  <c r="AG421" i="12"/>
  <c r="AG422" i="12"/>
  <c r="AI422" i="12" s="1"/>
  <c r="AG423" i="12"/>
  <c r="AG424" i="12"/>
  <c r="AG425" i="12"/>
  <c r="AI425" i="12" s="1"/>
  <c r="AG426" i="12"/>
  <c r="AG427" i="12"/>
  <c r="AG428" i="12"/>
  <c r="AG429" i="12"/>
  <c r="AG430" i="12"/>
  <c r="AI430" i="12" s="1"/>
  <c r="AG431" i="12"/>
  <c r="AG432" i="12"/>
  <c r="AG433" i="12"/>
  <c r="AG434" i="12"/>
  <c r="AI434" i="12" s="1"/>
  <c r="AG435" i="12"/>
  <c r="AI435" i="12" s="1"/>
  <c r="AG436" i="12"/>
  <c r="AG437" i="12"/>
  <c r="AG438" i="12"/>
  <c r="AG439" i="12"/>
  <c r="AI439" i="12" s="1"/>
  <c r="AG440" i="12"/>
  <c r="AG441" i="12"/>
  <c r="AI441" i="12" s="1"/>
  <c r="AG442" i="12"/>
  <c r="AG443" i="12"/>
  <c r="AG444" i="12"/>
  <c r="AI444" i="12" s="1"/>
  <c r="AG445" i="12"/>
  <c r="AI445" i="12" s="1"/>
  <c r="AG446" i="12"/>
  <c r="AI446" i="12" s="1"/>
  <c r="AG447" i="12"/>
  <c r="AG448" i="12"/>
  <c r="AG449" i="12"/>
  <c r="AI449" i="12" s="1"/>
  <c r="AG450" i="12"/>
  <c r="AG451" i="12"/>
  <c r="AG452" i="12"/>
  <c r="AI452" i="12" s="1"/>
  <c r="AG453" i="12"/>
  <c r="AI453" i="12" s="1"/>
  <c r="AG454" i="12"/>
  <c r="AI454" i="12" s="1"/>
  <c r="AG455" i="12"/>
  <c r="AI455" i="12" s="1"/>
  <c r="AG456" i="12"/>
  <c r="AI456" i="12" s="1"/>
  <c r="AG457" i="12"/>
  <c r="AG458" i="12"/>
  <c r="AI458" i="12" s="1"/>
  <c r="AG459" i="12"/>
  <c r="AI459" i="12" s="1"/>
  <c r="AG460" i="12"/>
  <c r="AI460" i="12" s="1"/>
  <c r="AG461" i="12"/>
  <c r="AI461" i="12" s="1"/>
  <c r="AG462" i="12"/>
  <c r="AG463" i="12"/>
  <c r="AI463" i="12" s="1"/>
  <c r="AG464" i="12"/>
  <c r="AI464" i="12" s="1"/>
  <c r="AG465" i="12"/>
  <c r="AG466" i="12"/>
  <c r="AG467" i="12"/>
  <c r="AG468" i="12"/>
  <c r="AG469" i="12"/>
  <c r="AI469" i="12" s="1"/>
  <c r="AG470" i="12"/>
  <c r="AG471" i="12"/>
  <c r="AG472" i="12"/>
  <c r="AI472" i="12" s="1"/>
  <c r="AG473" i="12"/>
  <c r="AI473" i="12" s="1"/>
  <c r="AG474" i="12"/>
  <c r="AG475" i="12"/>
  <c r="AG476" i="12"/>
  <c r="AG477" i="12"/>
  <c r="AI477" i="12" s="1"/>
  <c r="AG478" i="12"/>
  <c r="AG479" i="12"/>
  <c r="AI479" i="12" s="1"/>
  <c r="AG480" i="12"/>
  <c r="AI480" i="12" s="1"/>
  <c r="AG481" i="12"/>
  <c r="AI481" i="12" s="1"/>
  <c r="AG482" i="12"/>
  <c r="AG483" i="12"/>
  <c r="AG484" i="12"/>
  <c r="AI484" i="12" s="1"/>
  <c r="AG485" i="12"/>
  <c r="AI485" i="12" s="1"/>
  <c r="AG486" i="12"/>
  <c r="AG487" i="12"/>
  <c r="AI487" i="12" s="1"/>
  <c r="AG488" i="12"/>
  <c r="AG489" i="12"/>
  <c r="AG490" i="12"/>
  <c r="AG491" i="12"/>
  <c r="AG492" i="12"/>
  <c r="AG493" i="12"/>
  <c r="AI493" i="12" s="1"/>
  <c r="AG494" i="12"/>
  <c r="AI494" i="12" s="1"/>
  <c r="AG495" i="12"/>
  <c r="AG496" i="12"/>
  <c r="AI496" i="12" s="1"/>
  <c r="AG497" i="12"/>
  <c r="AG498" i="12"/>
  <c r="AG499" i="12"/>
  <c r="AG500" i="12"/>
  <c r="AG501" i="12"/>
  <c r="AI501" i="12" s="1"/>
  <c r="AG502" i="12"/>
  <c r="AG503" i="12"/>
  <c r="AI503" i="12" s="1"/>
  <c r="AG504" i="12"/>
  <c r="AG505" i="12"/>
  <c r="AI505" i="12" s="1"/>
  <c r="AG506" i="12"/>
  <c r="AG507" i="12"/>
  <c r="AI507" i="12" s="1"/>
  <c r="AG508" i="12"/>
  <c r="AI508" i="12" s="1"/>
  <c r="AG509" i="12"/>
  <c r="AI509" i="12" s="1"/>
  <c r="AG510" i="12"/>
  <c r="AG511" i="12"/>
  <c r="AI511" i="12" s="1"/>
  <c r="AK480" i="12"/>
  <c r="AM480" i="12" s="1"/>
  <c r="AK272" i="12"/>
  <c r="AM272" i="12" s="1"/>
  <c r="AK16" i="12"/>
  <c r="AM16" i="12" s="1"/>
  <c r="AG7" i="13"/>
  <c r="AG8" i="13"/>
  <c r="AI8" i="13" s="1"/>
  <c r="AG9" i="13"/>
  <c r="AG10" i="13"/>
  <c r="AG11" i="13"/>
  <c r="AG12" i="13"/>
  <c r="AI12" i="13" s="1"/>
  <c r="AG13" i="13"/>
  <c r="AG14" i="13"/>
  <c r="AG15" i="13"/>
  <c r="AG16" i="13"/>
  <c r="AG17" i="13"/>
  <c r="AI17" i="13" s="1"/>
  <c r="AG18" i="13"/>
  <c r="AG19" i="13"/>
  <c r="AG20" i="13"/>
  <c r="AG21" i="13"/>
  <c r="AG22" i="13"/>
  <c r="AI22" i="13" s="1"/>
  <c r="AG23" i="13"/>
  <c r="AG24" i="13"/>
  <c r="AG25" i="13"/>
  <c r="AI25" i="13" s="1"/>
  <c r="AG26" i="13"/>
  <c r="AG27" i="13"/>
  <c r="AG28" i="13"/>
  <c r="AI28" i="13" s="1"/>
  <c r="AG29" i="13"/>
  <c r="AG30" i="13"/>
  <c r="AG31" i="13"/>
  <c r="AI31" i="13" s="1"/>
  <c r="AG32" i="13"/>
  <c r="AG33" i="13"/>
  <c r="AI33" i="13" s="1"/>
  <c r="AG34" i="13"/>
  <c r="AG35" i="13"/>
  <c r="AG36" i="13"/>
  <c r="AI36" i="13" s="1"/>
  <c r="AK479" i="12"/>
  <c r="AM479" i="12" s="1"/>
  <c r="AK384" i="12"/>
  <c r="AM384" i="12" s="1"/>
  <c r="AK256" i="12"/>
  <c r="AM256" i="12" s="1"/>
  <c r="AK128" i="12"/>
  <c r="AM128" i="12" s="1"/>
  <c r="Q80" i="15"/>
  <c r="AE80" i="15" s="1"/>
  <c r="AF80" i="15"/>
  <c r="Q48" i="15"/>
  <c r="AE48" i="15" s="1"/>
  <c r="AF48" i="15"/>
  <c r="Q16" i="15"/>
  <c r="AE16" i="15" s="1"/>
  <c r="AF16" i="15"/>
  <c r="Q232" i="16"/>
  <c r="AE232" i="16" s="1"/>
  <c r="AF232" i="16"/>
  <c r="Q200" i="16"/>
  <c r="AF200" i="16"/>
  <c r="AF168" i="16"/>
  <c r="Q168" i="16"/>
  <c r="Q136" i="16"/>
  <c r="AE136" i="16" s="1"/>
  <c r="AF136" i="16"/>
  <c r="Q104" i="16"/>
  <c r="AE104" i="16" s="1"/>
  <c r="AF104" i="16"/>
  <c r="Q64" i="16"/>
  <c r="AE64" i="16" s="1"/>
  <c r="AF64" i="16"/>
  <c r="Q32" i="16"/>
  <c r="AF32" i="16"/>
  <c r="AF505" i="12"/>
  <c r="Q505" i="12"/>
  <c r="AE505" i="12" s="1"/>
  <c r="AF465" i="12"/>
  <c r="Q465" i="12"/>
  <c r="AF441" i="12"/>
  <c r="Q441" i="12"/>
  <c r="AF401" i="12"/>
  <c r="Q401" i="12"/>
  <c r="AE401" i="12" s="1"/>
  <c r="AF353" i="12"/>
  <c r="Q353" i="12"/>
  <c r="AE353" i="12" s="1"/>
  <c r="AF321" i="12"/>
  <c r="Q321" i="12"/>
  <c r="AE321" i="12" s="1"/>
  <c r="Q289" i="12"/>
  <c r="AE289" i="12" s="1"/>
  <c r="AF289" i="12"/>
  <c r="Q257" i="12"/>
  <c r="AE257" i="12" s="1"/>
  <c r="AF257" i="12"/>
  <c r="Q217" i="12"/>
  <c r="AE217" i="12" s="1"/>
  <c r="AF217" i="12"/>
  <c r="Q185" i="12"/>
  <c r="AE185" i="12" s="1"/>
  <c r="AF185" i="12"/>
  <c r="AF145" i="12"/>
  <c r="Q145" i="12"/>
  <c r="AE145" i="12" s="1"/>
  <c r="AF113" i="12"/>
  <c r="Q113" i="12"/>
  <c r="AE113" i="12" s="1"/>
  <c r="Q81" i="12"/>
  <c r="AE81" i="12" s="1"/>
  <c r="AF81" i="12"/>
  <c r="Q49" i="12"/>
  <c r="AF49" i="12"/>
  <c r="Q17" i="12"/>
  <c r="AE17" i="12" s="1"/>
  <c r="AF17" i="12"/>
  <c r="Q41" i="14"/>
  <c r="AE41" i="14" s="1"/>
  <c r="AF41" i="14"/>
  <c r="AF9" i="14"/>
  <c r="Q9" i="14"/>
  <c r="AE9" i="14" s="1"/>
  <c r="AF32" i="13"/>
  <c r="Q32" i="13"/>
  <c r="AF472" i="12"/>
  <c r="Q472" i="12"/>
  <c r="AF440" i="12"/>
  <c r="Q440" i="12"/>
  <c r="AE440" i="12" s="1"/>
  <c r="Q408" i="12"/>
  <c r="AE408" i="12" s="1"/>
  <c r="AF408" i="12"/>
  <c r="Q376" i="12"/>
  <c r="AE376" i="12" s="1"/>
  <c r="AF376" i="12"/>
  <c r="Q360" i="12"/>
  <c r="AE360" i="12" s="1"/>
  <c r="AF360" i="12"/>
  <c r="Q320" i="12"/>
  <c r="AE320" i="12" s="1"/>
  <c r="AF320" i="12"/>
  <c r="Q288" i="12"/>
  <c r="AE288" i="12" s="1"/>
  <c r="AF288" i="12"/>
  <c r="Q256" i="12"/>
  <c r="AE256" i="12" s="1"/>
  <c r="AF256" i="12"/>
  <c r="Q224" i="12"/>
  <c r="AE224" i="12" s="1"/>
  <c r="AF224" i="12"/>
  <c r="Q192" i="12"/>
  <c r="AF192" i="12"/>
  <c r="Q160" i="12"/>
  <c r="AE160" i="12" s="1"/>
  <c r="AF160" i="12"/>
  <c r="Q128" i="12"/>
  <c r="AE128" i="12" s="1"/>
  <c r="AF128" i="12"/>
  <c r="Q96" i="12"/>
  <c r="AE96" i="12" s="1"/>
  <c r="AF96" i="12"/>
  <c r="Q64" i="12"/>
  <c r="AE64" i="12" s="1"/>
  <c r="AF64" i="12"/>
  <c r="Q32" i="12"/>
  <c r="AE32" i="12" s="1"/>
  <c r="AF32" i="12"/>
  <c r="AF24" i="14"/>
  <c r="Q24" i="14"/>
  <c r="AE24" i="14" s="1"/>
  <c r="AF31" i="13"/>
  <c r="Q31" i="13"/>
  <c r="AE31" i="13" s="1"/>
  <c r="AK160" i="12"/>
  <c r="AM160" i="12" s="1"/>
  <c r="AK400" i="12"/>
  <c r="AM400" i="12" s="1"/>
  <c r="AK144" i="12"/>
  <c r="AM144" i="12" s="1"/>
  <c r="AK464" i="12"/>
  <c r="AM464" i="12" s="1"/>
  <c r="AK368" i="12"/>
  <c r="AM368" i="12" s="1"/>
  <c r="AK240" i="12"/>
  <c r="AM240" i="12" s="1"/>
  <c r="AF104" i="15"/>
  <c r="Q104" i="15"/>
  <c r="AE104" i="15" s="1"/>
  <c r="Q72" i="15"/>
  <c r="AF72" i="15"/>
  <c r="Q40" i="15"/>
  <c r="AE40" i="15" s="1"/>
  <c r="AF40" i="15"/>
  <c r="Q240" i="16"/>
  <c r="AF240" i="16"/>
  <c r="Q192" i="16"/>
  <c r="AE192" i="16" s="1"/>
  <c r="AF192" i="16"/>
  <c r="Q160" i="16"/>
  <c r="AF160" i="16"/>
  <c r="AF128" i="16"/>
  <c r="Q128" i="16"/>
  <c r="AE128" i="16" s="1"/>
  <c r="Q96" i="16"/>
  <c r="AE96" i="16" s="1"/>
  <c r="AF96" i="16"/>
  <c r="Q72" i="16"/>
  <c r="AE72" i="16" s="1"/>
  <c r="AF72" i="16"/>
  <c r="AF40" i="16"/>
  <c r="Q40" i="16"/>
  <c r="AE40" i="16" s="1"/>
  <c r="AF8" i="16"/>
  <c r="Q8" i="16"/>
  <c r="Q497" i="12"/>
  <c r="AE497" i="12" s="1"/>
  <c r="AF497" i="12"/>
  <c r="Q449" i="12"/>
  <c r="AE449" i="12" s="1"/>
  <c r="AF449" i="12"/>
  <c r="AF425" i="12"/>
  <c r="Q425" i="12"/>
  <c r="AE425" i="12" s="1"/>
  <c r="Q393" i="12"/>
  <c r="AF393" i="12"/>
  <c r="Q369" i="12"/>
  <c r="AE369" i="12" s="1"/>
  <c r="AF369" i="12"/>
  <c r="Q337" i="12"/>
  <c r="AE337" i="12" s="1"/>
  <c r="AF337" i="12"/>
  <c r="Q305" i="12"/>
  <c r="AE305" i="12" s="1"/>
  <c r="AF305" i="12"/>
  <c r="AF273" i="12"/>
  <c r="Q273" i="12"/>
  <c r="AE273" i="12" s="1"/>
  <c r="Q233" i="12"/>
  <c r="AE233" i="12" s="1"/>
  <c r="AF233" i="12"/>
  <c r="Q201" i="12"/>
  <c r="AE201" i="12" s="1"/>
  <c r="AF201" i="12"/>
  <c r="Q177" i="12"/>
  <c r="AE177" i="12" s="1"/>
  <c r="AF177" i="12"/>
  <c r="Q153" i="12"/>
  <c r="AE153" i="12" s="1"/>
  <c r="AF153" i="12"/>
  <c r="Q121" i="12"/>
  <c r="AF121" i="12"/>
  <c r="AF89" i="12"/>
  <c r="Q89" i="12"/>
  <c r="AE89" i="12" s="1"/>
  <c r="AF65" i="12"/>
  <c r="Q65" i="12"/>
  <c r="AE65" i="12" s="1"/>
  <c r="Q33" i="12"/>
  <c r="AE33" i="12" s="1"/>
  <c r="AF33" i="12"/>
  <c r="AF9" i="12"/>
  <c r="Q9" i="12"/>
  <c r="AE9" i="12" s="1"/>
  <c r="Q33" i="14"/>
  <c r="AE33" i="14" s="1"/>
  <c r="AF33" i="14"/>
  <c r="AF16" i="13"/>
  <c r="Q16" i="13"/>
  <c r="AE16" i="13" s="1"/>
  <c r="Q488" i="12"/>
  <c r="AE488" i="12" s="1"/>
  <c r="AF488" i="12"/>
  <c r="AF456" i="12"/>
  <c r="Q456" i="12"/>
  <c r="AE456" i="12" s="1"/>
  <c r="Q424" i="12"/>
  <c r="AE424" i="12" s="1"/>
  <c r="AF424" i="12"/>
  <c r="Q392" i="12"/>
  <c r="AF392" i="12"/>
  <c r="Q352" i="12"/>
  <c r="AF352" i="12"/>
  <c r="Q328" i="12"/>
  <c r="AF328" i="12"/>
  <c r="Q296" i="12"/>
  <c r="AE296" i="12" s="1"/>
  <c r="AF296" i="12"/>
  <c r="AF264" i="12"/>
  <c r="Q264" i="12"/>
  <c r="AE264" i="12" s="1"/>
  <c r="Q232" i="12"/>
  <c r="AE232" i="12" s="1"/>
  <c r="AF232" i="12"/>
  <c r="Q200" i="12"/>
  <c r="AE200" i="12" s="1"/>
  <c r="AF200" i="12"/>
  <c r="Q168" i="12"/>
  <c r="AF168" i="12"/>
  <c r="Q144" i="12"/>
  <c r="AE144" i="12" s="1"/>
  <c r="AF144" i="12"/>
  <c r="Q112" i="12"/>
  <c r="AE112" i="12" s="1"/>
  <c r="AF112" i="12"/>
  <c r="AF80" i="12"/>
  <c r="Q80" i="12"/>
  <c r="AE80" i="12" s="1"/>
  <c r="AF56" i="12"/>
  <c r="Q56" i="12"/>
  <c r="AE56" i="12" s="1"/>
  <c r="AF24" i="12"/>
  <c r="Q24" i="12"/>
  <c r="AE24" i="12" s="1"/>
  <c r="Q40" i="14"/>
  <c r="AF40" i="14"/>
  <c r="AF8" i="14"/>
  <c r="Q8" i="14"/>
  <c r="AE8" i="14" s="1"/>
  <c r="Q15" i="13"/>
  <c r="AE15" i="13" s="1"/>
  <c r="AF15" i="13"/>
  <c r="AK9" i="12"/>
  <c r="AM9" i="12" s="1"/>
  <c r="AK17" i="12"/>
  <c r="AM17" i="12" s="1"/>
  <c r="AK25" i="12"/>
  <c r="AM25" i="12" s="1"/>
  <c r="AK33" i="12"/>
  <c r="AM33" i="12" s="1"/>
  <c r="AK41" i="12"/>
  <c r="AM41" i="12" s="1"/>
  <c r="AK49" i="12"/>
  <c r="AM49" i="12" s="1"/>
  <c r="AK57" i="12"/>
  <c r="AM57" i="12" s="1"/>
  <c r="AK65" i="12"/>
  <c r="AM65" i="12" s="1"/>
  <c r="AK73" i="12"/>
  <c r="AK81" i="12"/>
  <c r="AM81" i="12" s="1"/>
  <c r="AK89" i="12"/>
  <c r="AM89" i="12" s="1"/>
  <c r="AK97" i="12"/>
  <c r="AM97" i="12" s="1"/>
  <c r="AK105" i="12"/>
  <c r="AM105" i="12" s="1"/>
  <c r="AK113" i="12"/>
  <c r="AM113" i="12" s="1"/>
  <c r="AK121" i="12"/>
  <c r="AM121" i="12" s="1"/>
  <c r="AK129" i="12"/>
  <c r="AM129" i="12" s="1"/>
  <c r="AK137" i="12"/>
  <c r="AM137" i="12" s="1"/>
  <c r="AK145" i="12"/>
  <c r="AM145" i="12" s="1"/>
  <c r="AK153" i="12"/>
  <c r="AM153" i="12" s="1"/>
  <c r="AK161" i="12"/>
  <c r="AM161" i="12" s="1"/>
  <c r="AK169" i="12"/>
  <c r="AM169" i="12" s="1"/>
  <c r="AK177" i="12"/>
  <c r="AM177" i="12" s="1"/>
  <c r="AK185" i="12"/>
  <c r="AM185" i="12" s="1"/>
  <c r="AK193" i="12"/>
  <c r="AM193" i="12" s="1"/>
  <c r="AK201" i="12"/>
  <c r="AM201" i="12" s="1"/>
  <c r="AK209" i="12"/>
  <c r="AM209" i="12" s="1"/>
  <c r="AK217" i="12"/>
  <c r="AM217" i="12" s="1"/>
  <c r="AK225" i="12"/>
  <c r="AM225" i="12" s="1"/>
  <c r="AK233" i="12"/>
  <c r="AM233" i="12" s="1"/>
  <c r="AK241" i="12"/>
  <c r="AM241" i="12" s="1"/>
  <c r="AK249" i="12"/>
  <c r="AM249" i="12" s="1"/>
  <c r="AK257" i="12"/>
  <c r="AM257" i="12" s="1"/>
  <c r="AK265" i="12"/>
  <c r="AM265" i="12" s="1"/>
  <c r="AK273" i="12"/>
  <c r="AM273" i="12" s="1"/>
  <c r="AK281" i="12"/>
  <c r="AM281" i="12" s="1"/>
  <c r="AK289" i="12"/>
  <c r="AM289" i="12" s="1"/>
  <c r="AK297" i="12"/>
  <c r="AM297" i="12" s="1"/>
  <c r="AK305" i="12"/>
  <c r="AM305" i="12" s="1"/>
  <c r="AK313" i="12"/>
  <c r="AM313" i="12" s="1"/>
  <c r="AK321" i="12"/>
  <c r="AM321" i="12" s="1"/>
  <c r="AK329" i="12"/>
  <c r="AM329" i="12" s="1"/>
  <c r="AK337" i="12"/>
  <c r="AM337" i="12" s="1"/>
  <c r="AK345" i="12"/>
  <c r="AM345" i="12" s="1"/>
  <c r="AK353" i="12"/>
  <c r="AM353" i="12" s="1"/>
  <c r="AK361" i="12"/>
  <c r="AM361" i="12" s="1"/>
  <c r="AK369" i="12"/>
  <c r="AM369" i="12" s="1"/>
  <c r="AK377" i="12"/>
  <c r="AM377" i="12" s="1"/>
  <c r="AK385" i="12"/>
  <c r="AM385" i="12" s="1"/>
  <c r="AK393" i="12"/>
  <c r="AM393" i="12" s="1"/>
  <c r="AK401" i="12"/>
  <c r="AM401" i="12" s="1"/>
  <c r="AK409" i="12"/>
  <c r="AM409" i="12" s="1"/>
  <c r="AK417" i="12"/>
  <c r="AM417" i="12" s="1"/>
  <c r="AK425" i="12"/>
  <c r="AM425" i="12" s="1"/>
  <c r="AK433" i="12"/>
  <c r="AM433" i="12" s="1"/>
  <c r="AK441" i="12"/>
  <c r="AM441" i="12" s="1"/>
  <c r="AK449" i="12"/>
  <c r="AM449" i="12" s="1"/>
  <c r="AK457" i="12"/>
  <c r="AM457" i="12" s="1"/>
  <c r="AK465" i="12"/>
  <c r="AM465" i="12" s="1"/>
  <c r="AK473" i="12"/>
  <c r="AM473" i="12" s="1"/>
  <c r="AK481" i="12"/>
  <c r="AM481" i="12" s="1"/>
  <c r="AK489" i="12"/>
  <c r="AM489" i="12" s="1"/>
  <c r="AK497" i="12"/>
  <c r="AM497" i="12" s="1"/>
  <c r="AK505" i="12"/>
  <c r="AM505" i="12" s="1"/>
  <c r="AK10" i="12"/>
  <c r="AM10" i="12" s="1"/>
  <c r="AK18" i="12"/>
  <c r="AM18" i="12" s="1"/>
  <c r="AK26" i="12"/>
  <c r="AM26" i="12" s="1"/>
  <c r="AK34" i="12"/>
  <c r="AM34" i="12" s="1"/>
  <c r="AK42" i="12"/>
  <c r="AM42" i="12" s="1"/>
  <c r="AK50" i="12"/>
  <c r="AM50" i="12" s="1"/>
  <c r="AK58" i="12"/>
  <c r="AM58" i="12" s="1"/>
  <c r="AK66" i="12"/>
  <c r="AM66" i="12" s="1"/>
  <c r="AK74" i="12"/>
  <c r="AM74" i="12" s="1"/>
  <c r="AK82" i="12"/>
  <c r="AM82" i="12" s="1"/>
  <c r="AK90" i="12"/>
  <c r="AM90" i="12" s="1"/>
  <c r="AK98" i="12"/>
  <c r="AM98" i="12" s="1"/>
  <c r="AK106" i="12"/>
  <c r="AM106" i="12" s="1"/>
  <c r="AK114" i="12"/>
  <c r="AM114" i="12" s="1"/>
  <c r="AK122" i="12"/>
  <c r="AM122" i="12" s="1"/>
  <c r="AK130" i="12"/>
  <c r="AM130" i="12" s="1"/>
  <c r="AK138" i="12"/>
  <c r="AM138" i="12" s="1"/>
  <c r="AK146" i="12"/>
  <c r="AM146" i="12" s="1"/>
  <c r="AK154" i="12"/>
  <c r="AM154" i="12" s="1"/>
  <c r="AK162" i="12"/>
  <c r="AM162" i="12" s="1"/>
  <c r="AK170" i="12"/>
  <c r="AM170" i="12" s="1"/>
  <c r="AK178" i="12"/>
  <c r="AM178" i="12" s="1"/>
  <c r="AK186" i="12"/>
  <c r="AM186" i="12" s="1"/>
  <c r="AK194" i="12"/>
  <c r="AM194" i="12" s="1"/>
  <c r="AK202" i="12"/>
  <c r="AM202" i="12" s="1"/>
  <c r="AK210" i="12"/>
  <c r="AM210" i="12" s="1"/>
  <c r="AK218" i="12"/>
  <c r="AM218" i="12" s="1"/>
  <c r="AK226" i="12"/>
  <c r="AM226" i="12" s="1"/>
  <c r="AK234" i="12"/>
  <c r="AM234" i="12" s="1"/>
  <c r="AK242" i="12"/>
  <c r="AM242" i="12" s="1"/>
  <c r="AK250" i="12"/>
  <c r="AM250" i="12" s="1"/>
  <c r="AK258" i="12"/>
  <c r="AM258" i="12" s="1"/>
  <c r="AK266" i="12"/>
  <c r="AM266" i="12" s="1"/>
  <c r="AK274" i="12"/>
  <c r="AM274" i="12" s="1"/>
  <c r="AK282" i="12"/>
  <c r="AM282" i="12" s="1"/>
  <c r="AK290" i="12"/>
  <c r="AM290" i="12" s="1"/>
  <c r="AK298" i="12"/>
  <c r="AM298" i="12" s="1"/>
  <c r="AK306" i="12"/>
  <c r="AM306" i="12" s="1"/>
  <c r="AK314" i="12"/>
  <c r="AM314" i="12" s="1"/>
  <c r="AK322" i="12"/>
  <c r="AM322" i="12" s="1"/>
  <c r="AK330" i="12"/>
  <c r="AM330" i="12" s="1"/>
  <c r="AK338" i="12"/>
  <c r="AM338" i="12" s="1"/>
  <c r="AK346" i="12"/>
  <c r="AM346" i="12" s="1"/>
  <c r="AK354" i="12"/>
  <c r="AM354" i="12" s="1"/>
  <c r="AK362" i="12"/>
  <c r="AM362" i="12" s="1"/>
  <c r="AK370" i="12"/>
  <c r="AM370" i="12" s="1"/>
  <c r="AK378" i="12"/>
  <c r="AM378" i="12" s="1"/>
  <c r="AK386" i="12"/>
  <c r="AM386" i="12" s="1"/>
  <c r="AK394" i="12"/>
  <c r="AM394" i="12" s="1"/>
  <c r="AK402" i="12"/>
  <c r="AM402" i="12" s="1"/>
  <c r="AK410" i="12"/>
  <c r="AM410" i="12" s="1"/>
  <c r="AK418" i="12"/>
  <c r="AM418" i="12" s="1"/>
  <c r="AK426" i="12"/>
  <c r="AM426" i="12" s="1"/>
  <c r="AK434" i="12"/>
  <c r="AM434" i="12" s="1"/>
  <c r="AK442" i="12"/>
  <c r="AM442" i="12" s="1"/>
  <c r="AK450" i="12"/>
  <c r="AM450" i="12" s="1"/>
  <c r="AK458" i="12"/>
  <c r="AM458" i="12" s="1"/>
  <c r="AK466" i="12"/>
  <c r="AM466" i="12" s="1"/>
  <c r="AK474" i="12"/>
  <c r="AM474" i="12" s="1"/>
  <c r="AK482" i="12"/>
  <c r="AM482" i="12" s="1"/>
  <c r="AK490" i="12"/>
  <c r="AK498" i="12"/>
  <c r="AM498" i="12" s="1"/>
  <c r="AK506" i="12"/>
  <c r="AM506" i="12" s="1"/>
  <c r="AK11" i="12"/>
  <c r="AM11" i="12" s="1"/>
  <c r="AK19" i="12"/>
  <c r="AM19" i="12" s="1"/>
  <c r="AK27" i="12"/>
  <c r="AM27" i="12" s="1"/>
  <c r="AK35" i="12"/>
  <c r="AM35" i="12" s="1"/>
  <c r="AK43" i="12"/>
  <c r="AM43" i="12" s="1"/>
  <c r="AK51" i="12"/>
  <c r="AM51" i="12" s="1"/>
  <c r="AK59" i="12"/>
  <c r="AM59" i="12" s="1"/>
  <c r="AK67" i="12"/>
  <c r="AM67" i="12" s="1"/>
  <c r="AK75" i="12"/>
  <c r="AM75" i="12" s="1"/>
  <c r="AK83" i="12"/>
  <c r="AM83" i="12" s="1"/>
  <c r="AK91" i="12"/>
  <c r="AM91" i="12" s="1"/>
  <c r="AK99" i="12"/>
  <c r="AM99" i="12" s="1"/>
  <c r="AK107" i="12"/>
  <c r="AM107" i="12" s="1"/>
  <c r="AK115" i="12"/>
  <c r="AM115" i="12" s="1"/>
  <c r="AK123" i="12"/>
  <c r="AM123" i="12" s="1"/>
  <c r="AK131" i="12"/>
  <c r="AM131" i="12" s="1"/>
  <c r="AK139" i="12"/>
  <c r="AM139" i="12" s="1"/>
  <c r="AK147" i="12"/>
  <c r="AM147" i="12" s="1"/>
  <c r="AK155" i="12"/>
  <c r="AM155" i="12" s="1"/>
  <c r="AK163" i="12"/>
  <c r="AM163" i="12" s="1"/>
  <c r="AK171" i="12"/>
  <c r="AM171" i="12" s="1"/>
  <c r="AK179" i="12"/>
  <c r="AM179" i="12" s="1"/>
  <c r="AK187" i="12"/>
  <c r="AM187" i="12" s="1"/>
  <c r="AK195" i="12"/>
  <c r="AM195" i="12" s="1"/>
  <c r="AK203" i="12"/>
  <c r="AM203" i="12" s="1"/>
  <c r="AK211" i="12"/>
  <c r="AM211" i="12" s="1"/>
  <c r="AK219" i="12"/>
  <c r="AM219" i="12" s="1"/>
  <c r="AK227" i="12"/>
  <c r="AM227" i="12" s="1"/>
  <c r="AK235" i="12"/>
  <c r="AM235" i="12" s="1"/>
  <c r="AK243" i="12"/>
  <c r="AM243" i="12" s="1"/>
  <c r="AK251" i="12"/>
  <c r="AM251" i="12" s="1"/>
  <c r="AK259" i="12"/>
  <c r="AM259" i="12" s="1"/>
  <c r="AK267" i="12"/>
  <c r="AM267" i="12" s="1"/>
  <c r="AK275" i="12"/>
  <c r="AM275" i="12" s="1"/>
  <c r="AK283" i="12"/>
  <c r="AM283" i="12" s="1"/>
  <c r="AK291" i="12"/>
  <c r="AM291" i="12" s="1"/>
  <c r="AK299" i="12"/>
  <c r="AM299" i="12" s="1"/>
  <c r="AK307" i="12"/>
  <c r="AM307" i="12" s="1"/>
  <c r="AK315" i="12"/>
  <c r="AM315" i="12" s="1"/>
  <c r="AK323" i="12"/>
  <c r="AM323" i="12" s="1"/>
  <c r="AK331" i="12"/>
  <c r="AM331" i="12" s="1"/>
  <c r="AK339" i="12"/>
  <c r="AM339" i="12" s="1"/>
  <c r="AK347" i="12"/>
  <c r="AM347" i="12" s="1"/>
  <c r="AK355" i="12"/>
  <c r="AM355" i="12" s="1"/>
  <c r="AK363" i="12"/>
  <c r="AM363" i="12" s="1"/>
  <c r="AK371" i="12"/>
  <c r="AM371" i="12" s="1"/>
  <c r="AK379" i="12"/>
  <c r="AM379" i="12" s="1"/>
  <c r="AK387" i="12"/>
  <c r="AM387" i="12" s="1"/>
  <c r="AK395" i="12"/>
  <c r="AM395" i="12" s="1"/>
  <c r="AK403" i="12"/>
  <c r="AM403" i="12" s="1"/>
  <c r="AK411" i="12"/>
  <c r="AM411" i="12" s="1"/>
  <c r="AK419" i="12"/>
  <c r="AM419" i="12" s="1"/>
  <c r="AK427" i="12"/>
  <c r="AM427" i="12" s="1"/>
  <c r="AK435" i="12"/>
  <c r="AM435" i="12" s="1"/>
  <c r="AK443" i="12"/>
  <c r="AM443" i="12" s="1"/>
  <c r="AK451" i="12"/>
  <c r="AM451" i="12" s="1"/>
  <c r="AK459" i="12"/>
  <c r="AM459" i="12" s="1"/>
  <c r="AK467" i="12"/>
  <c r="AM467" i="12" s="1"/>
  <c r="AK475" i="12"/>
  <c r="AM475" i="12" s="1"/>
  <c r="AK483" i="12"/>
  <c r="AM483" i="12" s="1"/>
  <c r="AK491" i="12"/>
  <c r="AM491" i="12" s="1"/>
  <c r="AK499" i="12"/>
  <c r="AM499" i="12" s="1"/>
  <c r="AK507" i="12"/>
  <c r="AM507" i="12" s="1"/>
  <c r="AK14" i="12"/>
  <c r="AM14" i="12" s="1"/>
  <c r="AK22" i="12"/>
  <c r="AM22" i="12" s="1"/>
  <c r="AK30" i="12"/>
  <c r="AM30" i="12" s="1"/>
  <c r="AK38" i="12"/>
  <c r="AM38" i="12" s="1"/>
  <c r="AK46" i="12"/>
  <c r="AM46" i="12" s="1"/>
  <c r="AK54" i="12"/>
  <c r="AM54" i="12" s="1"/>
  <c r="AK62" i="12"/>
  <c r="AM62" i="12" s="1"/>
  <c r="AK70" i="12"/>
  <c r="AM70" i="12" s="1"/>
  <c r="AK78" i="12"/>
  <c r="AM78" i="12" s="1"/>
  <c r="AK86" i="12"/>
  <c r="AM86" i="12" s="1"/>
  <c r="AK94" i="12"/>
  <c r="AM94" i="12" s="1"/>
  <c r="AK102" i="12"/>
  <c r="AM102" i="12" s="1"/>
  <c r="AK110" i="12"/>
  <c r="AM110" i="12" s="1"/>
  <c r="AK118" i="12"/>
  <c r="AM118" i="12" s="1"/>
  <c r="AK126" i="12"/>
  <c r="AM126" i="12" s="1"/>
  <c r="AK134" i="12"/>
  <c r="AM134" i="12" s="1"/>
  <c r="AK142" i="12"/>
  <c r="AM142" i="12" s="1"/>
  <c r="AK150" i="12"/>
  <c r="AM150" i="12" s="1"/>
  <c r="AK158" i="12"/>
  <c r="AM158" i="12" s="1"/>
  <c r="AK166" i="12"/>
  <c r="AM166" i="12" s="1"/>
  <c r="AK174" i="12"/>
  <c r="AM174" i="12" s="1"/>
  <c r="AK182" i="12"/>
  <c r="AM182" i="12" s="1"/>
  <c r="AK190" i="12"/>
  <c r="AM190" i="12" s="1"/>
  <c r="AK198" i="12"/>
  <c r="AM198" i="12" s="1"/>
  <c r="AK206" i="12"/>
  <c r="AK214" i="12"/>
  <c r="AM214" i="12" s="1"/>
  <c r="AK222" i="12"/>
  <c r="AM222" i="12" s="1"/>
  <c r="AK230" i="12"/>
  <c r="AK238" i="12"/>
  <c r="AM238" i="12" s="1"/>
  <c r="AK246" i="12"/>
  <c r="AM246" i="12" s="1"/>
  <c r="AK254" i="12"/>
  <c r="AM254" i="12" s="1"/>
  <c r="AK262" i="12"/>
  <c r="AM262" i="12" s="1"/>
  <c r="AK270" i="12"/>
  <c r="AM270" i="12" s="1"/>
  <c r="AK278" i="12"/>
  <c r="AM278" i="12" s="1"/>
  <c r="AK286" i="12"/>
  <c r="AM286" i="12" s="1"/>
  <c r="AK294" i="12"/>
  <c r="AM294" i="12" s="1"/>
  <c r="AK302" i="12"/>
  <c r="AM302" i="12" s="1"/>
  <c r="AK310" i="12"/>
  <c r="AM310" i="12" s="1"/>
  <c r="AK318" i="12"/>
  <c r="AM318" i="12" s="1"/>
  <c r="AK326" i="12"/>
  <c r="AM326" i="12" s="1"/>
  <c r="AK334" i="12"/>
  <c r="AM334" i="12" s="1"/>
  <c r="AK342" i="12"/>
  <c r="AM342" i="12" s="1"/>
  <c r="AK350" i="12"/>
  <c r="AM350" i="12" s="1"/>
  <c r="AK358" i="12"/>
  <c r="AM358" i="12" s="1"/>
  <c r="AK366" i="12"/>
  <c r="AM366" i="12" s="1"/>
  <c r="AK374" i="12"/>
  <c r="AM374" i="12" s="1"/>
  <c r="AK382" i="12"/>
  <c r="AM382" i="12" s="1"/>
  <c r="AK390" i="12"/>
  <c r="AM390" i="12" s="1"/>
  <c r="AK398" i="12"/>
  <c r="AM398" i="12" s="1"/>
  <c r="AK406" i="12"/>
  <c r="AM406" i="12" s="1"/>
  <c r="AK414" i="12"/>
  <c r="AM414" i="12" s="1"/>
  <c r="AK422" i="12"/>
  <c r="AM422" i="12" s="1"/>
  <c r="AK430" i="12"/>
  <c r="AM430" i="12" s="1"/>
  <c r="AK438" i="12"/>
  <c r="AM438" i="12" s="1"/>
  <c r="AK446" i="12"/>
  <c r="AM446" i="12" s="1"/>
  <c r="AK454" i="12"/>
  <c r="AM454" i="12" s="1"/>
  <c r="AK462" i="12"/>
  <c r="AM462" i="12" s="1"/>
  <c r="AK470" i="12"/>
  <c r="AM470" i="12" s="1"/>
  <c r="AK478" i="12"/>
  <c r="AM478" i="12" s="1"/>
  <c r="AK486" i="12"/>
  <c r="AM486" i="12" s="1"/>
  <c r="AK494" i="12"/>
  <c r="AM494" i="12" s="1"/>
  <c r="AK502" i="12"/>
  <c r="AM502" i="12" s="1"/>
  <c r="AK510" i="12"/>
  <c r="AM510" i="12" s="1"/>
  <c r="AK20" i="12"/>
  <c r="AM20" i="12" s="1"/>
  <c r="AK36" i="12"/>
  <c r="AM36" i="12" s="1"/>
  <c r="AK52" i="12"/>
  <c r="AM52" i="12" s="1"/>
  <c r="AK68" i="12"/>
  <c r="AM68" i="12" s="1"/>
  <c r="AK84" i="12"/>
  <c r="AM84" i="12" s="1"/>
  <c r="AK100" i="12"/>
  <c r="AM100" i="12" s="1"/>
  <c r="AK116" i="12"/>
  <c r="AM116" i="12" s="1"/>
  <c r="AK132" i="12"/>
  <c r="AM132" i="12" s="1"/>
  <c r="AK148" i="12"/>
  <c r="AK164" i="12"/>
  <c r="AM164" i="12" s="1"/>
  <c r="AK180" i="12"/>
  <c r="AM180" i="12" s="1"/>
  <c r="AK196" i="12"/>
  <c r="AM196" i="12" s="1"/>
  <c r="AK212" i="12"/>
  <c r="AM212" i="12" s="1"/>
  <c r="AK228" i="12"/>
  <c r="AM228" i="12" s="1"/>
  <c r="AK244" i="12"/>
  <c r="AM244" i="12" s="1"/>
  <c r="AK260" i="12"/>
  <c r="AM260" i="12" s="1"/>
  <c r="AK276" i="12"/>
  <c r="AM276" i="12" s="1"/>
  <c r="AK292" i="12"/>
  <c r="AM292" i="12" s="1"/>
  <c r="AK308" i="12"/>
  <c r="AM308" i="12" s="1"/>
  <c r="AK324" i="12"/>
  <c r="AM324" i="12" s="1"/>
  <c r="AK340" i="12"/>
  <c r="AM340" i="12" s="1"/>
  <c r="AK356" i="12"/>
  <c r="AM356" i="12" s="1"/>
  <c r="AK372" i="12"/>
  <c r="AM372" i="12" s="1"/>
  <c r="AK388" i="12"/>
  <c r="AM388" i="12" s="1"/>
  <c r="AK404" i="12"/>
  <c r="AM404" i="12" s="1"/>
  <c r="AK420" i="12"/>
  <c r="AM420" i="12" s="1"/>
  <c r="AK436" i="12"/>
  <c r="AM436" i="12" s="1"/>
  <c r="AK452" i="12"/>
  <c r="AM452" i="12" s="1"/>
  <c r="AK468" i="12"/>
  <c r="AM468" i="12" s="1"/>
  <c r="AK484" i="12"/>
  <c r="AM484" i="12" s="1"/>
  <c r="AK500" i="12"/>
  <c r="AM500" i="12" s="1"/>
  <c r="AK72" i="12"/>
  <c r="AM72" i="12" s="1"/>
  <c r="AK136" i="12"/>
  <c r="AM136" i="12" s="1"/>
  <c r="AK216" i="12"/>
  <c r="AM216" i="12" s="1"/>
  <c r="AK264" i="12"/>
  <c r="AM264" i="12" s="1"/>
  <c r="AK312" i="12"/>
  <c r="AM312" i="12" s="1"/>
  <c r="AK360" i="12"/>
  <c r="AM360" i="12" s="1"/>
  <c r="AK424" i="12"/>
  <c r="AM424" i="12" s="1"/>
  <c r="AK472" i="12"/>
  <c r="AM472" i="12" s="1"/>
  <c r="AK109" i="12"/>
  <c r="AM109" i="12" s="1"/>
  <c r="AK221" i="12"/>
  <c r="AM221" i="12" s="1"/>
  <c r="AK301" i="12"/>
  <c r="AM301" i="12" s="1"/>
  <c r="AK365" i="12"/>
  <c r="AM365" i="12" s="1"/>
  <c r="AK429" i="12"/>
  <c r="AM429" i="12" s="1"/>
  <c r="AK493" i="12"/>
  <c r="AM493" i="12" s="1"/>
  <c r="AK21" i="12"/>
  <c r="AM21" i="12" s="1"/>
  <c r="AK37" i="12"/>
  <c r="AM37" i="12" s="1"/>
  <c r="AK53" i="12"/>
  <c r="AM53" i="12" s="1"/>
  <c r="AK69" i="12"/>
  <c r="AM69" i="12" s="1"/>
  <c r="AK85" i="12"/>
  <c r="AM85" i="12" s="1"/>
  <c r="AK101" i="12"/>
  <c r="AK117" i="12"/>
  <c r="AM117" i="12" s="1"/>
  <c r="AK133" i="12"/>
  <c r="AM133" i="12" s="1"/>
  <c r="AK149" i="12"/>
  <c r="AK165" i="12"/>
  <c r="AM165" i="12" s="1"/>
  <c r="AK181" i="12"/>
  <c r="AM181" i="12" s="1"/>
  <c r="AK197" i="12"/>
  <c r="AM197" i="12" s="1"/>
  <c r="AK213" i="12"/>
  <c r="AM213" i="12" s="1"/>
  <c r="AK229" i="12"/>
  <c r="AM229" i="12" s="1"/>
  <c r="AK245" i="12"/>
  <c r="AM245" i="12" s="1"/>
  <c r="AK261" i="12"/>
  <c r="AM261" i="12" s="1"/>
  <c r="AK277" i="12"/>
  <c r="AM277" i="12" s="1"/>
  <c r="AK293" i="12"/>
  <c r="AM293" i="12" s="1"/>
  <c r="AK309" i="12"/>
  <c r="AM309" i="12" s="1"/>
  <c r="AK325" i="12"/>
  <c r="AM325" i="12" s="1"/>
  <c r="AK341" i="12"/>
  <c r="AM341" i="12" s="1"/>
  <c r="AK357" i="12"/>
  <c r="AM357" i="12" s="1"/>
  <c r="AK373" i="12"/>
  <c r="AM373" i="12" s="1"/>
  <c r="AK389" i="12"/>
  <c r="AM389" i="12" s="1"/>
  <c r="AK405" i="12"/>
  <c r="AM405" i="12" s="1"/>
  <c r="AK421" i="12"/>
  <c r="AM421" i="12" s="1"/>
  <c r="AK437" i="12"/>
  <c r="AM437" i="12" s="1"/>
  <c r="AK453" i="12"/>
  <c r="AM453" i="12" s="1"/>
  <c r="AK469" i="12"/>
  <c r="AM469" i="12" s="1"/>
  <c r="AK485" i="12"/>
  <c r="AM485" i="12" s="1"/>
  <c r="AK501" i="12"/>
  <c r="AM501" i="12" s="1"/>
  <c r="AK24" i="12"/>
  <c r="AM24" i="12" s="1"/>
  <c r="AK40" i="12"/>
  <c r="AM40" i="12" s="1"/>
  <c r="AK88" i="12"/>
  <c r="AM88" i="12" s="1"/>
  <c r="AK120" i="12"/>
  <c r="AM120" i="12" s="1"/>
  <c r="AK152" i="12"/>
  <c r="AM152" i="12" s="1"/>
  <c r="AK200" i="12"/>
  <c r="AM200" i="12" s="1"/>
  <c r="AK248" i="12"/>
  <c r="AM248" i="12" s="1"/>
  <c r="AK296" i="12"/>
  <c r="AM296" i="12" s="1"/>
  <c r="AK344" i="12"/>
  <c r="AM344" i="12" s="1"/>
  <c r="AK392" i="12"/>
  <c r="AM392" i="12" s="1"/>
  <c r="AK440" i="12"/>
  <c r="AM440" i="12" s="1"/>
  <c r="AK488" i="12"/>
  <c r="AM488" i="12" s="1"/>
  <c r="AK7" i="12"/>
  <c r="AM7" i="12" s="1"/>
  <c r="AK23" i="12"/>
  <c r="AM23" i="12" s="1"/>
  <c r="AK39" i="12"/>
  <c r="AM39" i="12" s="1"/>
  <c r="AK55" i="12"/>
  <c r="AM55" i="12" s="1"/>
  <c r="AK71" i="12"/>
  <c r="AM71" i="12" s="1"/>
  <c r="AK87" i="12"/>
  <c r="AM87" i="12" s="1"/>
  <c r="AK103" i="12"/>
  <c r="AM103" i="12" s="1"/>
  <c r="AK119" i="12"/>
  <c r="AM119" i="12" s="1"/>
  <c r="AK135" i="12"/>
  <c r="AM135" i="12" s="1"/>
  <c r="AK151" i="12"/>
  <c r="AM151" i="12" s="1"/>
  <c r="AK167" i="12"/>
  <c r="AM167" i="12" s="1"/>
  <c r="AK183" i="12"/>
  <c r="AM183" i="12" s="1"/>
  <c r="AK199" i="12"/>
  <c r="AM199" i="12" s="1"/>
  <c r="AK215" i="12"/>
  <c r="AM215" i="12" s="1"/>
  <c r="AK231" i="12"/>
  <c r="AM231" i="12" s="1"/>
  <c r="AK247" i="12"/>
  <c r="AM247" i="12" s="1"/>
  <c r="AK263" i="12"/>
  <c r="AM263" i="12" s="1"/>
  <c r="AK279" i="12"/>
  <c r="AM279" i="12" s="1"/>
  <c r="AK295" i="12"/>
  <c r="AM295" i="12" s="1"/>
  <c r="AK311" i="12"/>
  <c r="AM311" i="12" s="1"/>
  <c r="AK327" i="12"/>
  <c r="AM327" i="12" s="1"/>
  <c r="AK343" i="12"/>
  <c r="AM343" i="12" s="1"/>
  <c r="AK359" i="12"/>
  <c r="AM359" i="12" s="1"/>
  <c r="AK375" i="12"/>
  <c r="AM375" i="12" s="1"/>
  <c r="AK391" i="12"/>
  <c r="AM391" i="12" s="1"/>
  <c r="AK407" i="12"/>
  <c r="AM407" i="12" s="1"/>
  <c r="AK423" i="12"/>
  <c r="AM423" i="12" s="1"/>
  <c r="AK439" i="12"/>
  <c r="AM439" i="12" s="1"/>
  <c r="AK455" i="12"/>
  <c r="AM455" i="12" s="1"/>
  <c r="AK471" i="12"/>
  <c r="AM471" i="12" s="1"/>
  <c r="AK487" i="12"/>
  <c r="AM487" i="12" s="1"/>
  <c r="AK503" i="12"/>
  <c r="AM503" i="12" s="1"/>
  <c r="AK8" i="12"/>
  <c r="AM8" i="12" s="1"/>
  <c r="AK56" i="12"/>
  <c r="AM56" i="12" s="1"/>
  <c r="AK104" i="12"/>
  <c r="AM104" i="12" s="1"/>
  <c r="AK168" i="12"/>
  <c r="AM168" i="12" s="1"/>
  <c r="AK232" i="12"/>
  <c r="AM232" i="12" s="1"/>
  <c r="AK280" i="12"/>
  <c r="AM280" i="12" s="1"/>
  <c r="AK328" i="12"/>
  <c r="AM328" i="12" s="1"/>
  <c r="AK408" i="12"/>
  <c r="AM408" i="12" s="1"/>
  <c r="AK456" i="12"/>
  <c r="AM456" i="12" s="1"/>
  <c r="AK504" i="12"/>
  <c r="AM504" i="12" s="1"/>
  <c r="AK77" i="12"/>
  <c r="AM77" i="12" s="1"/>
  <c r="AK189" i="12"/>
  <c r="AM189" i="12" s="1"/>
  <c r="AK269" i="12"/>
  <c r="AM269" i="12" s="1"/>
  <c r="AK333" i="12"/>
  <c r="AM333" i="12" s="1"/>
  <c r="AK413" i="12"/>
  <c r="AM413" i="12" s="1"/>
  <c r="AK477" i="12"/>
  <c r="AM477" i="12" s="1"/>
  <c r="AK184" i="12"/>
  <c r="AM184" i="12" s="1"/>
  <c r="AK376" i="12"/>
  <c r="AM376" i="12" s="1"/>
  <c r="AK13" i="12"/>
  <c r="AM13" i="12" s="1"/>
  <c r="AK29" i="12"/>
  <c r="AK45" i="12"/>
  <c r="AM45" i="12" s="1"/>
  <c r="AK61" i="12"/>
  <c r="AM61" i="12" s="1"/>
  <c r="AK93" i="12"/>
  <c r="AM93" i="12" s="1"/>
  <c r="AK125" i="12"/>
  <c r="AM125" i="12" s="1"/>
  <c r="AK157" i="12"/>
  <c r="AM157" i="12" s="1"/>
  <c r="AK173" i="12"/>
  <c r="AK205" i="12"/>
  <c r="AM205" i="12" s="1"/>
  <c r="AK253" i="12"/>
  <c r="AM253" i="12" s="1"/>
  <c r="AK285" i="12"/>
  <c r="AM285" i="12" s="1"/>
  <c r="AK349" i="12"/>
  <c r="AM349" i="12" s="1"/>
  <c r="AK397" i="12"/>
  <c r="AM397" i="12" s="1"/>
  <c r="AK445" i="12"/>
  <c r="AM445" i="12" s="1"/>
  <c r="AK509" i="12"/>
  <c r="AM509" i="12" s="1"/>
  <c r="AK15" i="12"/>
  <c r="AM15" i="12" s="1"/>
  <c r="AK47" i="12"/>
  <c r="AM47" i="12" s="1"/>
  <c r="AK79" i="12"/>
  <c r="AM79" i="12" s="1"/>
  <c r="AK111" i="12"/>
  <c r="AM111" i="12" s="1"/>
  <c r="AK143" i="12"/>
  <c r="AM143" i="12" s="1"/>
  <c r="AK191" i="12"/>
  <c r="AM191" i="12" s="1"/>
  <c r="AK223" i="12"/>
  <c r="AM223" i="12" s="1"/>
  <c r="AK255" i="12"/>
  <c r="AM255" i="12" s="1"/>
  <c r="AK287" i="12"/>
  <c r="AM287" i="12" s="1"/>
  <c r="AK319" i="12"/>
  <c r="AM319" i="12" s="1"/>
  <c r="AK351" i="12"/>
  <c r="AM351" i="12" s="1"/>
  <c r="AK367" i="12"/>
  <c r="AM367" i="12" s="1"/>
  <c r="AK399" i="12"/>
  <c r="AM399" i="12" s="1"/>
  <c r="AK431" i="12"/>
  <c r="AM431" i="12" s="1"/>
  <c r="AK12" i="12"/>
  <c r="AM12" i="12" s="1"/>
  <c r="AK28" i="12"/>
  <c r="AM28" i="12" s="1"/>
  <c r="AK44" i="12"/>
  <c r="AM44" i="12" s="1"/>
  <c r="AK60" i="12"/>
  <c r="AM60" i="12" s="1"/>
  <c r="AK76" i="12"/>
  <c r="AM76" i="12" s="1"/>
  <c r="AK92" i="12"/>
  <c r="AM92" i="12" s="1"/>
  <c r="AK108" i="12"/>
  <c r="AM108" i="12" s="1"/>
  <c r="AK124" i="12"/>
  <c r="AM124" i="12" s="1"/>
  <c r="AK140" i="12"/>
  <c r="AM140" i="12" s="1"/>
  <c r="AK156" i="12"/>
  <c r="AM156" i="12" s="1"/>
  <c r="AK172" i="12"/>
  <c r="AM172" i="12" s="1"/>
  <c r="AK188" i="12"/>
  <c r="AM188" i="12" s="1"/>
  <c r="AK204" i="12"/>
  <c r="AM204" i="12" s="1"/>
  <c r="AK220" i="12"/>
  <c r="AM220" i="12" s="1"/>
  <c r="AK236" i="12"/>
  <c r="AM236" i="12" s="1"/>
  <c r="AK252" i="12"/>
  <c r="AM252" i="12" s="1"/>
  <c r="AK268" i="12"/>
  <c r="AM268" i="12" s="1"/>
  <c r="AK284" i="12"/>
  <c r="AM284" i="12" s="1"/>
  <c r="AK300" i="12"/>
  <c r="AM300" i="12" s="1"/>
  <c r="AK316" i="12"/>
  <c r="AM316" i="12" s="1"/>
  <c r="AK332" i="12"/>
  <c r="AM332" i="12" s="1"/>
  <c r="AK348" i="12"/>
  <c r="AM348" i="12" s="1"/>
  <c r="AK364" i="12"/>
  <c r="AM364" i="12" s="1"/>
  <c r="AK380" i="12"/>
  <c r="AM380" i="12" s="1"/>
  <c r="AK396" i="12"/>
  <c r="AM396" i="12" s="1"/>
  <c r="AK412" i="12"/>
  <c r="AK428" i="12"/>
  <c r="AM428" i="12" s="1"/>
  <c r="AK444" i="12"/>
  <c r="AM444" i="12" s="1"/>
  <c r="AK460" i="12"/>
  <c r="AM460" i="12" s="1"/>
  <c r="AK476" i="12"/>
  <c r="AM476" i="12" s="1"/>
  <c r="AK492" i="12"/>
  <c r="AM492" i="12" s="1"/>
  <c r="AK508" i="12"/>
  <c r="AM508" i="12" s="1"/>
  <c r="AK141" i="12"/>
  <c r="AM141" i="12" s="1"/>
  <c r="AK237" i="12"/>
  <c r="AM237" i="12" s="1"/>
  <c r="AK317" i="12"/>
  <c r="AM317" i="12" s="1"/>
  <c r="AK381" i="12"/>
  <c r="AM381" i="12" s="1"/>
  <c r="AK461" i="12"/>
  <c r="AM461" i="12" s="1"/>
  <c r="AK31" i="12"/>
  <c r="AM31" i="12" s="1"/>
  <c r="AK63" i="12"/>
  <c r="AM63" i="12" s="1"/>
  <c r="AK95" i="12"/>
  <c r="AM95" i="12" s="1"/>
  <c r="AK127" i="12"/>
  <c r="AM127" i="12" s="1"/>
  <c r="AK159" i="12"/>
  <c r="AM159" i="12" s="1"/>
  <c r="AK175" i="12"/>
  <c r="AM175" i="12" s="1"/>
  <c r="AK207" i="12"/>
  <c r="AM207" i="12" s="1"/>
  <c r="AK239" i="12"/>
  <c r="AM239" i="12" s="1"/>
  <c r="AK271" i="12"/>
  <c r="AM271" i="12" s="1"/>
  <c r="AK303" i="12"/>
  <c r="AM303" i="12" s="1"/>
  <c r="AK335" i="12"/>
  <c r="AM335" i="12" s="1"/>
  <c r="AK383" i="12"/>
  <c r="AM383" i="12" s="1"/>
  <c r="AK415" i="12"/>
  <c r="AM415" i="12" s="1"/>
  <c r="AK463" i="12"/>
  <c r="AM463" i="12" s="1"/>
  <c r="AK352" i="12"/>
  <c r="AM352" i="12" s="1"/>
  <c r="AK224" i="12"/>
  <c r="AM224" i="12" s="1"/>
  <c r="AK96" i="12"/>
  <c r="AM96" i="12" s="1"/>
  <c r="Q96" i="15"/>
  <c r="AE96" i="15" s="1"/>
  <c r="AF96" i="15"/>
  <c r="Q64" i="15"/>
  <c r="AF64" i="15"/>
  <c r="Q32" i="15"/>
  <c r="AF32" i="15"/>
  <c r="Q8" i="15"/>
  <c r="AF8" i="15"/>
  <c r="Q224" i="16"/>
  <c r="AE224" i="16" s="1"/>
  <c r="AF224" i="16"/>
  <c r="AF208" i="16"/>
  <c r="Q208" i="16"/>
  <c r="AE208" i="16" s="1"/>
  <c r="AF176" i="16"/>
  <c r="Q176" i="16"/>
  <c r="Q152" i="16"/>
  <c r="AE152" i="16" s="1"/>
  <c r="AF152" i="16"/>
  <c r="Q120" i="16"/>
  <c r="AE120" i="16" s="1"/>
  <c r="AF120" i="16"/>
  <c r="Q88" i="16"/>
  <c r="AF88" i="16"/>
  <c r="Q56" i="16"/>
  <c r="AE56" i="16" s="1"/>
  <c r="AF56" i="16"/>
  <c r="AF16" i="16"/>
  <c r="Q16" i="16"/>
  <c r="AE16" i="16" s="1"/>
  <c r="Q417" i="12"/>
  <c r="AE417" i="12" s="1"/>
  <c r="AF417" i="12"/>
  <c r="Q385" i="12"/>
  <c r="AE385" i="12" s="1"/>
  <c r="AF385" i="12"/>
  <c r="Q361" i="12"/>
  <c r="AE361" i="12" s="1"/>
  <c r="AF361" i="12"/>
  <c r="AF329" i="12"/>
  <c r="Q329" i="12"/>
  <c r="Q297" i="12"/>
  <c r="AE297" i="12" s="1"/>
  <c r="AF297" i="12"/>
  <c r="Q265" i="12"/>
  <c r="AE265" i="12" s="1"/>
  <c r="AF265" i="12"/>
  <c r="Q241" i="12"/>
  <c r="AE241" i="12" s="1"/>
  <c r="AF241" i="12"/>
  <c r="Q209" i="12"/>
  <c r="AE209" i="12" s="1"/>
  <c r="AF209" i="12"/>
  <c r="AF169" i="12"/>
  <c r="Q169" i="12"/>
  <c r="AE169" i="12" s="1"/>
  <c r="Q137" i="12"/>
  <c r="AF137" i="12"/>
  <c r="Q105" i="12"/>
  <c r="AE105" i="12" s="1"/>
  <c r="AF105" i="12"/>
  <c r="Q73" i="12"/>
  <c r="AE73" i="12" s="1"/>
  <c r="AF73" i="12"/>
  <c r="AF41" i="12"/>
  <c r="Q41" i="12"/>
  <c r="Q25" i="14"/>
  <c r="AE25" i="14" s="1"/>
  <c r="AF25" i="14"/>
  <c r="Q24" i="13"/>
  <c r="AE24" i="13" s="1"/>
  <c r="AF24" i="13"/>
  <c r="Q496" i="12"/>
  <c r="AE496" i="12" s="1"/>
  <c r="AF496" i="12"/>
  <c r="AF464" i="12"/>
  <c r="Q464" i="12"/>
  <c r="AF432" i="12"/>
  <c r="Q432" i="12"/>
  <c r="AE432" i="12" s="1"/>
  <c r="Q384" i="12"/>
  <c r="AE384" i="12" s="1"/>
  <c r="AF384" i="12"/>
  <c r="AF344" i="12"/>
  <c r="Q344" i="12"/>
  <c r="AE344" i="12" s="1"/>
  <c r="Q312" i="12"/>
  <c r="AF312" i="12"/>
  <c r="AF280" i="12"/>
  <c r="Q280" i="12"/>
  <c r="AE280" i="12" s="1"/>
  <c r="Q248" i="12"/>
  <c r="AF248" i="12"/>
  <c r="AF216" i="12"/>
  <c r="Q216" i="12"/>
  <c r="Q184" i="12"/>
  <c r="AE184" i="12" s="1"/>
  <c r="AF184" i="12"/>
  <c r="AF152" i="12"/>
  <c r="Q152" i="12"/>
  <c r="AE152" i="12" s="1"/>
  <c r="Q120" i="12"/>
  <c r="AF120" i="12"/>
  <c r="Q88" i="12"/>
  <c r="AF88" i="12"/>
  <c r="AF48" i="12"/>
  <c r="Q48" i="12"/>
  <c r="AE48" i="12" s="1"/>
  <c r="Q16" i="12"/>
  <c r="AE16" i="12" s="1"/>
  <c r="AF16" i="12"/>
  <c r="Q16" i="14"/>
  <c r="AF16" i="14"/>
  <c r="AF23" i="13"/>
  <c r="Q23" i="13"/>
  <c r="AE23" i="13" s="1"/>
  <c r="Q105" i="15"/>
  <c r="AF105" i="15"/>
  <c r="Q97" i="15"/>
  <c r="AE97" i="15" s="1"/>
  <c r="AF97" i="15"/>
  <c r="Q89" i="15"/>
  <c r="AF89" i="15"/>
  <c r="AF81" i="15"/>
  <c r="Q81" i="15"/>
  <c r="AE81" i="15" s="1"/>
  <c r="Q73" i="15"/>
  <c r="AF73" i="15"/>
  <c r="Q65" i="15"/>
  <c r="AF65" i="15"/>
  <c r="Q57" i="15"/>
  <c r="AE57" i="15" s="1"/>
  <c r="AF57" i="15"/>
  <c r="Q49" i="15"/>
  <c r="AF49" i="15"/>
  <c r="Q41" i="15"/>
  <c r="AE41" i="15" s="1"/>
  <c r="AF41" i="15"/>
  <c r="Q33" i="15"/>
  <c r="AF33" i="15"/>
  <c r="Q25" i="15"/>
  <c r="AE25" i="15" s="1"/>
  <c r="AF25" i="15"/>
  <c r="Q17" i="15"/>
  <c r="AE17" i="15" s="1"/>
  <c r="AF17" i="15"/>
  <c r="Q9" i="15"/>
  <c r="AE9" i="15" s="1"/>
  <c r="AF9" i="15"/>
  <c r="AK448" i="12"/>
  <c r="AM448" i="12" s="1"/>
  <c r="AK336" i="12"/>
  <c r="AM336" i="12" s="1"/>
  <c r="AK208" i="12"/>
  <c r="AM208" i="12" s="1"/>
  <c r="AK80" i="12"/>
  <c r="AM80" i="12" s="1"/>
  <c r="AF247" i="16"/>
  <c r="Q247" i="16"/>
  <c r="AE247" i="16" s="1"/>
  <c r="Q231" i="16"/>
  <c r="AF231" i="16"/>
  <c r="Q215" i="16"/>
  <c r="AE215" i="16" s="1"/>
  <c r="AF215" i="16"/>
  <c r="Q199" i="16"/>
  <c r="AE199" i="16" s="1"/>
  <c r="AF199" i="16"/>
  <c r="AF183" i="16"/>
  <c r="Q183" i="16"/>
  <c r="Q167" i="16"/>
  <c r="AE167" i="16" s="1"/>
  <c r="AF167" i="16"/>
  <c r="Q151" i="16"/>
  <c r="AE151" i="16" s="1"/>
  <c r="AF151" i="16"/>
  <c r="Q135" i="16"/>
  <c r="AE135" i="16" s="1"/>
  <c r="AF135" i="16"/>
  <c r="Q119" i="16"/>
  <c r="AE119" i="16" s="1"/>
  <c r="AF119" i="16"/>
  <c r="Q103" i="16"/>
  <c r="AE103" i="16" s="1"/>
  <c r="AF103" i="16"/>
  <c r="Q87" i="16"/>
  <c r="AF87" i="16"/>
  <c r="Q71" i="16"/>
  <c r="AE71" i="16" s="1"/>
  <c r="AF71" i="16"/>
  <c r="Q55" i="16"/>
  <c r="AE55" i="16" s="1"/>
  <c r="AF55" i="16"/>
  <c r="AF39" i="16"/>
  <c r="Q39" i="16"/>
  <c r="AF23" i="16"/>
  <c r="Q23" i="16"/>
  <c r="AE23" i="16" s="1"/>
  <c r="Q7" i="16"/>
  <c r="AE7" i="16" s="1"/>
  <c r="AF7" i="16"/>
  <c r="Q495" i="12"/>
  <c r="AF495" i="12"/>
  <c r="AF463" i="12"/>
  <c r="Q463" i="12"/>
  <c r="AE463" i="12" s="1"/>
  <c r="AF431" i="12"/>
  <c r="Q431" i="12"/>
  <c r="AE431" i="12" s="1"/>
  <c r="Q407" i="12"/>
  <c r="AE407" i="12" s="1"/>
  <c r="AF407" i="12"/>
  <c r="Q375" i="12"/>
  <c r="AE375" i="12" s="1"/>
  <c r="AF375" i="12"/>
  <c r="AF343" i="12"/>
  <c r="Q343" i="12"/>
  <c r="AF311" i="12"/>
  <c r="Q311" i="12"/>
  <c r="Q279" i="12"/>
  <c r="AE279" i="12" s="1"/>
  <c r="AF279" i="12"/>
  <c r="Q247" i="12"/>
  <c r="AE247" i="12" s="1"/>
  <c r="AF247" i="12"/>
  <c r="Q215" i="12"/>
  <c r="AF215" i="12"/>
  <c r="Q167" i="12"/>
  <c r="AE167" i="12" s="1"/>
  <c r="AF167" i="12"/>
  <c r="Q103" i="12"/>
  <c r="AE103" i="12" s="1"/>
  <c r="AF103" i="12"/>
  <c r="Q71" i="12"/>
  <c r="AE71" i="12" s="1"/>
  <c r="AF71" i="12"/>
  <c r="Q39" i="12"/>
  <c r="AE39" i="12" s="1"/>
  <c r="AF39" i="12"/>
  <c r="Q15" i="12"/>
  <c r="AE15" i="12" s="1"/>
  <c r="AF15" i="12"/>
  <c r="Q39" i="14"/>
  <c r="AE39" i="14" s="1"/>
  <c r="AF39" i="14"/>
  <c r="Q7" i="14"/>
  <c r="AF7" i="14"/>
  <c r="Q22" i="13"/>
  <c r="AE22" i="13" s="1"/>
  <c r="AF22" i="13"/>
  <c r="Q478" i="12"/>
  <c r="AE478" i="12" s="1"/>
  <c r="AF478" i="12"/>
  <c r="AF454" i="12"/>
  <c r="Q454" i="12"/>
  <c r="AE454" i="12" s="1"/>
  <c r="Q422" i="12"/>
  <c r="AF422" i="12"/>
  <c r="AF390" i="12"/>
  <c r="Q390" i="12"/>
  <c r="AE390" i="12" s="1"/>
  <c r="AF358" i="12"/>
  <c r="Q358" i="12"/>
  <c r="AE358" i="12" s="1"/>
  <c r="Q326" i="12"/>
  <c r="AE326" i="12" s="1"/>
  <c r="AF326" i="12"/>
  <c r="Q294" i="12"/>
  <c r="AE294" i="12" s="1"/>
  <c r="AF294" i="12"/>
  <c r="Q262" i="12"/>
  <c r="AE262" i="12" s="1"/>
  <c r="AF262" i="12"/>
  <c r="Q206" i="12"/>
  <c r="AF206" i="12"/>
  <c r="Q174" i="12"/>
  <c r="AE174" i="12" s="1"/>
  <c r="AF174" i="12"/>
  <c r="AF142" i="12"/>
  <c r="Q142" i="12"/>
  <c r="AE142" i="12" s="1"/>
  <c r="Q110" i="12"/>
  <c r="AE110" i="12" s="1"/>
  <c r="AF110" i="12"/>
  <c r="AF86" i="12"/>
  <c r="Q86" i="12"/>
  <c r="AE86" i="12" s="1"/>
  <c r="Q54" i="12"/>
  <c r="AE54" i="12" s="1"/>
  <c r="AF54" i="12"/>
  <c r="AF22" i="12"/>
  <c r="Q22" i="12"/>
  <c r="AE22" i="12" s="1"/>
  <c r="AK22" i="13"/>
  <c r="AM22" i="13" s="1"/>
  <c r="Q30" i="14"/>
  <c r="AF30" i="14"/>
  <c r="Q102" i="15"/>
  <c r="AF102" i="15"/>
  <c r="Q94" i="15"/>
  <c r="AE94" i="15" s="1"/>
  <c r="AF94" i="15"/>
  <c r="Q86" i="15"/>
  <c r="AE86" i="15" s="1"/>
  <c r="AF86" i="15"/>
  <c r="Q78" i="15"/>
  <c r="AE78" i="15" s="1"/>
  <c r="AF78" i="15"/>
  <c r="AF70" i="15"/>
  <c r="Q70" i="15"/>
  <c r="AE70" i="15" s="1"/>
  <c r="Q62" i="15"/>
  <c r="AE62" i="15" s="1"/>
  <c r="AF62" i="15"/>
  <c r="Q54" i="15"/>
  <c r="AF54" i="15"/>
  <c r="Q46" i="15"/>
  <c r="AE46" i="15" s="1"/>
  <c r="AF46" i="15"/>
  <c r="Q38" i="15"/>
  <c r="AE38" i="15" s="1"/>
  <c r="AF38" i="15"/>
  <c r="AF30" i="15"/>
  <c r="Q30" i="15"/>
  <c r="AE30" i="15" s="1"/>
  <c r="Q22" i="15"/>
  <c r="AE22" i="15" s="1"/>
  <c r="AF22" i="15"/>
  <c r="Q14" i="15"/>
  <c r="AE14" i="15" s="1"/>
  <c r="AF14" i="15"/>
  <c r="AK34" i="14"/>
  <c r="AM34" i="14" s="1"/>
  <c r="AF245" i="16"/>
  <c r="Q245" i="16"/>
  <c r="AE245" i="16" s="1"/>
  <c r="Q237" i="16"/>
  <c r="AE237" i="16" s="1"/>
  <c r="AF237" i="16"/>
  <c r="Q229" i="16"/>
  <c r="AF229" i="16"/>
  <c r="AF221" i="16"/>
  <c r="Q221" i="16"/>
  <c r="Q213" i="16"/>
  <c r="AE213" i="16" s="1"/>
  <c r="AF213" i="16"/>
  <c r="AF205" i="16"/>
  <c r="Q205" i="16"/>
  <c r="Q197" i="16"/>
  <c r="AF197" i="16"/>
  <c r="Q189" i="16"/>
  <c r="AF189" i="16"/>
  <c r="AF181" i="16"/>
  <c r="Q181" i="16"/>
  <c r="Q173" i="16"/>
  <c r="AF173" i="16"/>
  <c r="AF165" i="16"/>
  <c r="Q165" i="16"/>
  <c r="AE165" i="16" s="1"/>
  <c r="Q157" i="16"/>
  <c r="AE157" i="16" s="1"/>
  <c r="AF157" i="16"/>
  <c r="Q149" i="16"/>
  <c r="AF149" i="16"/>
  <c r="AF141" i="16"/>
  <c r="Q141" i="16"/>
  <c r="Q133" i="16"/>
  <c r="AE133" i="16" s="1"/>
  <c r="AF133" i="16"/>
  <c r="AF125" i="16"/>
  <c r="Q125" i="16"/>
  <c r="Q117" i="16"/>
  <c r="AE117" i="16" s="1"/>
  <c r="AF117" i="16"/>
  <c r="Q109" i="16"/>
  <c r="AE109" i="16" s="1"/>
  <c r="AF109" i="16"/>
  <c r="AF101" i="16"/>
  <c r="Q101" i="16"/>
  <c r="AE101" i="16" s="1"/>
  <c r="Q93" i="16"/>
  <c r="AE93" i="16" s="1"/>
  <c r="AF93" i="16"/>
  <c r="AF85" i="16"/>
  <c r="Q85" i="16"/>
  <c r="AE85" i="16" s="1"/>
  <c r="Q77" i="16"/>
  <c r="AE77" i="16" s="1"/>
  <c r="AF77" i="16"/>
  <c r="Q69" i="16"/>
  <c r="AE69" i="16" s="1"/>
  <c r="AF69" i="16"/>
  <c r="Q61" i="16"/>
  <c r="AE61" i="16" s="1"/>
  <c r="AF61" i="16"/>
  <c r="Q53" i="16"/>
  <c r="AF53" i="16"/>
  <c r="AF45" i="16"/>
  <c r="Q45" i="16"/>
  <c r="Q37" i="16"/>
  <c r="AF37" i="16"/>
  <c r="AF29" i="16"/>
  <c r="Q29" i="16"/>
  <c r="AE29" i="16" s="1"/>
  <c r="Q21" i="16"/>
  <c r="AF21" i="16"/>
  <c r="AF13" i="16"/>
  <c r="Q13" i="16"/>
  <c r="AF239" i="16"/>
  <c r="Q239" i="16"/>
  <c r="AE239" i="16" s="1"/>
  <c r="Q223" i="16"/>
  <c r="AE223" i="16" s="1"/>
  <c r="AF223" i="16"/>
  <c r="AF207" i="16"/>
  <c r="Q207" i="16"/>
  <c r="AE207" i="16" s="1"/>
  <c r="AF191" i="16"/>
  <c r="Q191" i="16"/>
  <c r="AE191" i="16" s="1"/>
  <c r="Q175" i="16"/>
  <c r="AF175" i="16"/>
  <c r="Q159" i="16"/>
  <c r="AE159" i="16" s="1"/>
  <c r="AF159" i="16"/>
  <c r="AF143" i="16"/>
  <c r="Q143" i="16"/>
  <c r="AE143" i="16" s="1"/>
  <c r="Q127" i="16"/>
  <c r="AF127" i="16"/>
  <c r="Q111" i="16"/>
  <c r="AE111" i="16" s="1"/>
  <c r="AF111" i="16"/>
  <c r="Q95" i="16"/>
  <c r="AF95" i="16"/>
  <c r="AF79" i="16"/>
  <c r="Q79" i="16"/>
  <c r="AE79" i="16" s="1"/>
  <c r="Q63" i="16"/>
  <c r="AF63" i="16"/>
  <c r="Q47" i="16"/>
  <c r="AE47" i="16" s="1"/>
  <c r="AF47" i="16"/>
  <c r="AF31" i="16"/>
  <c r="Q31" i="16"/>
  <c r="AE31" i="16" s="1"/>
  <c r="AF15" i="16"/>
  <c r="Q15" i="16"/>
  <c r="Q511" i="12"/>
  <c r="AE511" i="12" s="1"/>
  <c r="AF511" i="12"/>
  <c r="AF479" i="12"/>
  <c r="Q479" i="12"/>
  <c r="AE479" i="12" s="1"/>
  <c r="AF447" i="12"/>
  <c r="Q447" i="12"/>
  <c r="Q423" i="12"/>
  <c r="AE423" i="12" s="1"/>
  <c r="AF423" i="12"/>
  <c r="Q391" i="12"/>
  <c r="AF391" i="12"/>
  <c r="Q367" i="12"/>
  <c r="AE367" i="12" s="1"/>
  <c r="AF367" i="12"/>
  <c r="Q335" i="12"/>
  <c r="AE335" i="12" s="1"/>
  <c r="AF335" i="12"/>
  <c r="AF303" i="12"/>
  <c r="Q303" i="12"/>
  <c r="AF271" i="12"/>
  <c r="Q271" i="12"/>
  <c r="AE271" i="12" s="1"/>
  <c r="Q239" i="12"/>
  <c r="AE239" i="12" s="1"/>
  <c r="AF239" i="12"/>
  <c r="Q207" i="12"/>
  <c r="AE207" i="12" s="1"/>
  <c r="AF207" i="12"/>
  <c r="AF183" i="12"/>
  <c r="Q183" i="12"/>
  <c r="AE183" i="12" s="1"/>
  <c r="Q151" i="12"/>
  <c r="AE151" i="12" s="1"/>
  <c r="AF151" i="12"/>
  <c r="Q135" i="12"/>
  <c r="AE135" i="12" s="1"/>
  <c r="AF135" i="12"/>
  <c r="Q111" i="12"/>
  <c r="AF111" i="12"/>
  <c r="Q79" i="12"/>
  <c r="AF79" i="12"/>
  <c r="Q55" i="12"/>
  <c r="AF55" i="12"/>
  <c r="Q23" i="12"/>
  <c r="AE23" i="12" s="1"/>
  <c r="AF23" i="12"/>
  <c r="Q31" i="14"/>
  <c r="AE31" i="14" s="1"/>
  <c r="AF31" i="14"/>
  <c r="Q494" i="12"/>
  <c r="AF494" i="12"/>
  <c r="Q462" i="12"/>
  <c r="AE462" i="12" s="1"/>
  <c r="AF462" i="12"/>
  <c r="AF438" i="12"/>
  <c r="Q438" i="12"/>
  <c r="AE438" i="12" s="1"/>
  <c r="Q406" i="12"/>
  <c r="AE406" i="12" s="1"/>
  <c r="AF406" i="12"/>
  <c r="AF374" i="12"/>
  <c r="Q374" i="12"/>
  <c r="AE374" i="12" s="1"/>
  <c r="Q350" i="12"/>
  <c r="AF350" i="12"/>
  <c r="Q318" i="12"/>
  <c r="AE318" i="12" s="1"/>
  <c r="AF318" i="12"/>
  <c r="Q286" i="12"/>
  <c r="AE286" i="12" s="1"/>
  <c r="AF286" i="12"/>
  <c r="Q254" i="12"/>
  <c r="AE254" i="12" s="1"/>
  <c r="AF254" i="12"/>
  <c r="Q222" i="12"/>
  <c r="AE222" i="12" s="1"/>
  <c r="AF222" i="12"/>
  <c r="AF190" i="12"/>
  <c r="Q190" i="12"/>
  <c r="AE190" i="12" s="1"/>
  <c r="Q166" i="12"/>
  <c r="AE166" i="12" s="1"/>
  <c r="AF166" i="12"/>
  <c r="Q134" i="12"/>
  <c r="AE134" i="12" s="1"/>
  <c r="AF134" i="12"/>
  <c r="AF102" i="12"/>
  <c r="Q102" i="12"/>
  <c r="Q70" i="12"/>
  <c r="AE70" i="12" s="1"/>
  <c r="AF70" i="12"/>
  <c r="AF38" i="12"/>
  <c r="Q38" i="12"/>
  <c r="AE38" i="12" s="1"/>
  <c r="Q14" i="12"/>
  <c r="AF14" i="12"/>
  <c r="AG7" i="15"/>
  <c r="AG8" i="15"/>
  <c r="AG9" i="15"/>
  <c r="AG10" i="15"/>
  <c r="AG11" i="15"/>
  <c r="AG12" i="15"/>
  <c r="AI12" i="15" s="1"/>
  <c r="AG13" i="15"/>
  <c r="AG14" i="15"/>
  <c r="AI14" i="15" s="1"/>
  <c r="AG15" i="15"/>
  <c r="AG16" i="15"/>
  <c r="AG17" i="15"/>
  <c r="AG18" i="15"/>
  <c r="AG19" i="15"/>
  <c r="AG20" i="15"/>
  <c r="AG21" i="15"/>
  <c r="AG22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G37" i="15"/>
  <c r="AI37" i="15" s="1"/>
  <c r="AG38" i="15"/>
  <c r="AG39" i="15"/>
  <c r="AG40" i="15"/>
  <c r="AI40" i="15" s="1"/>
  <c r="AG41" i="15"/>
  <c r="AG42" i="15"/>
  <c r="AG43" i="15"/>
  <c r="AG44" i="15"/>
  <c r="AI44" i="15" s="1"/>
  <c r="AG45" i="15"/>
  <c r="AG46" i="15"/>
  <c r="AG47" i="15"/>
  <c r="AG48" i="15"/>
  <c r="AG49" i="15"/>
  <c r="AG50" i="15"/>
  <c r="AG51" i="15"/>
  <c r="AG52" i="15"/>
  <c r="AG53" i="15"/>
  <c r="AG54" i="15"/>
  <c r="AI54" i="15" s="1"/>
  <c r="AG55" i="15"/>
  <c r="AI55" i="15" s="1"/>
  <c r="AG56" i="15"/>
  <c r="AG57" i="15"/>
  <c r="AG58" i="15"/>
  <c r="AG59" i="15"/>
  <c r="AG60" i="15"/>
  <c r="AG61" i="15"/>
  <c r="AI61" i="15" s="1"/>
  <c r="AG62" i="15"/>
  <c r="AG63" i="15"/>
  <c r="AG64" i="15"/>
  <c r="AG65" i="15"/>
  <c r="AG66" i="15"/>
  <c r="AG67" i="15"/>
  <c r="AG68" i="15"/>
  <c r="AI68" i="15" s="1"/>
  <c r="AG69" i="15"/>
  <c r="AG70" i="15"/>
  <c r="AI70" i="15" s="1"/>
  <c r="AG71" i="15"/>
  <c r="AG72" i="15"/>
  <c r="AG73" i="15"/>
  <c r="AG74" i="15"/>
  <c r="AG75" i="15"/>
  <c r="AG76" i="15"/>
  <c r="AG77" i="15"/>
  <c r="AG78" i="15"/>
  <c r="AG79" i="15"/>
  <c r="AG80" i="15"/>
  <c r="AG81" i="15"/>
  <c r="AI81" i="15" s="1"/>
  <c r="AG82" i="15"/>
  <c r="AG83" i="15"/>
  <c r="AG84" i="15"/>
  <c r="AI84" i="15" s="1"/>
  <c r="AG85" i="15"/>
  <c r="AG86" i="15"/>
  <c r="AG87" i="15"/>
  <c r="AG88" i="15"/>
  <c r="AG89" i="15"/>
  <c r="AG90" i="15"/>
  <c r="AG91" i="15"/>
  <c r="AG92" i="15"/>
  <c r="AG93" i="15"/>
  <c r="AI93" i="15" s="1"/>
  <c r="AG94" i="15"/>
  <c r="AI94" i="15" s="1"/>
  <c r="AG95" i="15"/>
  <c r="AI95" i="15" s="1"/>
  <c r="AG96" i="15"/>
  <c r="AG97" i="15"/>
  <c r="AG98" i="15"/>
  <c r="AG99" i="15"/>
  <c r="AG100" i="15"/>
  <c r="AG101" i="15"/>
  <c r="AG102" i="15"/>
  <c r="AG103" i="15"/>
  <c r="AG104" i="15"/>
  <c r="AG105" i="15"/>
  <c r="AG106" i="15"/>
  <c r="AG107" i="15"/>
  <c r="AK14" i="13"/>
  <c r="AM14" i="13" s="1"/>
  <c r="Q22" i="14"/>
  <c r="AF22" i="14"/>
  <c r="Q13" i="13"/>
  <c r="AE13" i="13" s="1"/>
  <c r="AF13" i="13"/>
  <c r="AK7" i="14"/>
  <c r="AK15" i="14"/>
  <c r="AM15" i="14" s="1"/>
  <c r="AK23" i="14"/>
  <c r="AK31" i="14"/>
  <c r="AM31" i="14" s="1"/>
  <c r="AK39" i="14"/>
  <c r="AM39" i="14" s="1"/>
  <c r="AK8" i="14"/>
  <c r="AM8" i="14" s="1"/>
  <c r="AK16" i="14"/>
  <c r="AM16" i="14" s="1"/>
  <c r="AK24" i="14"/>
  <c r="AM24" i="14" s="1"/>
  <c r="AK32" i="14"/>
  <c r="AK40" i="14"/>
  <c r="AM40" i="14" s="1"/>
  <c r="AK9" i="14"/>
  <c r="AM9" i="14" s="1"/>
  <c r="AK17" i="14"/>
  <c r="AM17" i="14" s="1"/>
  <c r="AK25" i="14"/>
  <c r="AM25" i="14" s="1"/>
  <c r="AK33" i="14"/>
  <c r="AM33" i="14" s="1"/>
  <c r="AK41" i="14"/>
  <c r="AM41" i="14" s="1"/>
  <c r="AK12" i="14"/>
  <c r="AM12" i="14" s="1"/>
  <c r="AK20" i="14"/>
  <c r="AM20" i="14" s="1"/>
  <c r="AK28" i="14"/>
  <c r="AM28" i="14" s="1"/>
  <c r="AK36" i="14"/>
  <c r="AM36" i="14" s="1"/>
  <c r="AK44" i="14"/>
  <c r="AM44" i="14" s="1"/>
  <c r="AF485" i="12"/>
  <c r="Q485" i="12"/>
  <c r="AE485" i="12" s="1"/>
  <c r="AF445" i="12"/>
  <c r="Q445" i="12"/>
  <c r="AE445" i="12" s="1"/>
  <c r="Q413" i="12"/>
  <c r="AE413" i="12" s="1"/>
  <c r="AF413" i="12"/>
  <c r="Q381" i="12"/>
  <c r="AF381" i="12"/>
  <c r="Q341" i="12"/>
  <c r="AF341" i="12"/>
  <c r="AF301" i="12"/>
  <c r="Q301" i="12"/>
  <c r="AE301" i="12" s="1"/>
  <c r="AF269" i="12"/>
  <c r="Q269" i="12"/>
  <c r="AE269" i="12" s="1"/>
  <c r="AF237" i="12"/>
  <c r="Q237" i="12"/>
  <c r="Q213" i="12"/>
  <c r="AE213" i="12" s="1"/>
  <c r="AF213" i="12"/>
  <c r="Q181" i="12"/>
  <c r="AE181" i="12" s="1"/>
  <c r="AF181" i="12"/>
  <c r="Q149" i="12"/>
  <c r="AE149" i="12" s="1"/>
  <c r="AF149" i="12"/>
  <c r="AF117" i="12"/>
  <c r="Q117" i="12"/>
  <c r="AE117" i="12" s="1"/>
  <c r="Q85" i="12"/>
  <c r="AE85" i="12" s="1"/>
  <c r="AF85" i="12"/>
  <c r="Q53" i="12"/>
  <c r="AE53" i="12" s="1"/>
  <c r="AF53" i="12"/>
  <c r="AK29" i="13"/>
  <c r="AM29" i="13" s="1"/>
  <c r="AF45" i="14"/>
  <c r="Q45" i="14"/>
  <c r="AE45" i="14" s="1"/>
  <c r="Q13" i="14"/>
  <c r="AE13" i="14" s="1"/>
  <c r="AF13" i="14"/>
  <c r="Q20" i="13"/>
  <c r="AE20" i="13" s="1"/>
  <c r="AF20" i="13"/>
  <c r="AF77" i="15"/>
  <c r="Q77" i="15"/>
  <c r="AE77" i="15" s="1"/>
  <c r="Q37" i="15"/>
  <c r="AE37" i="15" s="1"/>
  <c r="AF37" i="15"/>
  <c r="AK46" i="14"/>
  <c r="AM46" i="14" s="1"/>
  <c r="AK30" i="14"/>
  <c r="AM30" i="14" s="1"/>
  <c r="AK14" i="14"/>
  <c r="AM14" i="14" s="1"/>
  <c r="Q244" i="16"/>
  <c r="AE244" i="16" s="1"/>
  <c r="AF244" i="16"/>
  <c r="Q236" i="16"/>
  <c r="AF236" i="16"/>
  <c r="Q228" i="16"/>
  <c r="AF228" i="16"/>
  <c r="Q220" i="16"/>
  <c r="AE220" i="16" s="1"/>
  <c r="AF220" i="16"/>
  <c r="AF212" i="16"/>
  <c r="Q212" i="16"/>
  <c r="AE212" i="16" s="1"/>
  <c r="AF204" i="16"/>
  <c r="Q204" i="16"/>
  <c r="AE204" i="16" s="1"/>
  <c r="Q196" i="16"/>
  <c r="AF196" i="16"/>
  <c r="Q188" i="16"/>
  <c r="AE188" i="16" s="1"/>
  <c r="AF188" i="16"/>
  <c r="AF180" i="16"/>
  <c r="Q180" i="16"/>
  <c r="AF172" i="16"/>
  <c r="Q172" i="16"/>
  <c r="AE172" i="16" s="1"/>
  <c r="AF164" i="16"/>
  <c r="Q164" i="16"/>
  <c r="AF156" i="16"/>
  <c r="Q156" i="16"/>
  <c r="AE156" i="16" s="1"/>
  <c r="AF148" i="16"/>
  <c r="Q148" i="16"/>
  <c r="AE148" i="16" s="1"/>
  <c r="AF140" i="16"/>
  <c r="Q140" i="16"/>
  <c r="AE140" i="16" s="1"/>
  <c r="Q132" i="16"/>
  <c r="AE132" i="16" s="1"/>
  <c r="AF132" i="16"/>
  <c r="AF124" i="16"/>
  <c r="Q124" i="16"/>
  <c r="AE124" i="16" s="1"/>
  <c r="Q116" i="16"/>
  <c r="AF116" i="16"/>
  <c r="Q108" i="16"/>
  <c r="AE108" i="16" s="1"/>
  <c r="AF108" i="16"/>
  <c r="Q92" i="16"/>
  <c r="AE92" i="16" s="1"/>
  <c r="AF92" i="16"/>
  <c r="AF84" i="16"/>
  <c r="Q84" i="16"/>
  <c r="Q76" i="16"/>
  <c r="AE76" i="16" s="1"/>
  <c r="AF76" i="16"/>
  <c r="AF68" i="16"/>
  <c r="Q68" i="16"/>
  <c r="AE68" i="16" s="1"/>
  <c r="Q60" i="16"/>
  <c r="AE60" i="16" s="1"/>
  <c r="AF60" i="16"/>
  <c r="Q52" i="16"/>
  <c r="AF52" i="16"/>
  <c r="AF44" i="16"/>
  <c r="Q44" i="16"/>
  <c r="Q36" i="16"/>
  <c r="AE36" i="16" s="1"/>
  <c r="AF36" i="16"/>
  <c r="Q28" i="16"/>
  <c r="AF28" i="16"/>
  <c r="Q20" i="16"/>
  <c r="AF20" i="16"/>
  <c r="Q12" i="16"/>
  <c r="AF12" i="16"/>
  <c r="Q487" i="12"/>
  <c r="AE487" i="12" s="1"/>
  <c r="AF487" i="12"/>
  <c r="AF455" i="12"/>
  <c r="Q455" i="12"/>
  <c r="Q415" i="12"/>
  <c r="AE415" i="12" s="1"/>
  <c r="AF415" i="12"/>
  <c r="AF383" i="12"/>
  <c r="Q383" i="12"/>
  <c r="AE383" i="12" s="1"/>
  <c r="Q351" i="12"/>
  <c r="AE351" i="12" s="1"/>
  <c r="AF351" i="12"/>
  <c r="Q327" i="12"/>
  <c r="AE327" i="12" s="1"/>
  <c r="AF327" i="12"/>
  <c r="Q287" i="12"/>
  <c r="AE287" i="12" s="1"/>
  <c r="AF287" i="12"/>
  <c r="AF255" i="12"/>
  <c r="Q255" i="12"/>
  <c r="AE255" i="12" s="1"/>
  <c r="Q223" i="12"/>
  <c r="AF223" i="12"/>
  <c r="Q191" i="12"/>
  <c r="AE191" i="12" s="1"/>
  <c r="AF191" i="12"/>
  <c r="Q159" i="12"/>
  <c r="AE159" i="12" s="1"/>
  <c r="AF159" i="12"/>
  <c r="Q127" i="12"/>
  <c r="AF127" i="12"/>
  <c r="Q95" i="12"/>
  <c r="AE95" i="12" s="1"/>
  <c r="AF95" i="12"/>
  <c r="Q63" i="12"/>
  <c r="AE63" i="12" s="1"/>
  <c r="AF63" i="12"/>
  <c r="Q31" i="12"/>
  <c r="AE31" i="12" s="1"/>
  <c r="AF31" i="12"/>
  <c r="Q23" i="14"/>
  <c r="AF23" i="14"/>
  <c r="Q30" i="13"/>
  <c r="AE30" i="13" s="1"/>
  <c r="AF30" i="13"/>
  <c r="Q510" i="12"/>
  <c r="AE510" i="12" s="1"/>
  <c r="AF510" i="12"/>
  <c r="Q486" i="12"/>
  <c r="AE486" i="12" s="1"/>
  <c r="AF486" i="12"/>
  <c r="Q446" i="12"/>
  <c r="AF446" i="12"/>
  <c r="Q414" i="12"/>
  <c r="AE414" i="12" s="1"/>
  <c r="AF414" i="12"/>
  <c r="Q382" i="12"/>
  <c r="AE382" i="12" s="1"/>
  <c r="AF382" i="12"/>
  <c r="AF334" i="12"/>
  <c r="Q334" i="12"/>
  <c r="AE334" i="12" s="1"/>
  <c r="Q302" i="12"/>
  <c r="AE302" i="12" s="1"/>
  <c r="AF302" i="12"/>
  <c r="Q278" i="12"/>
  <c r="AE278" i="12" s="1"/>
  <c r="AF278" i="12"/>
  <c r="Q246" i="12"/>
  <c r="AF246" i="12"/>
  <c r="AF230" i="12"/>
  <c r="Q230" i="12"/>
  <c r="AE230" i="12" s="1"/>
  <c r="Q198" i="12"/>
  <c r="AF198" i="12"/>
  <c r="AF158" i="12"/>
  <c r="Q158" i="12"/>
  <c r="AE158" i="12" s="1"/>
  <c r="Q118" i="12"/>
  <c r="AE118" i="12" s="1"/>
  <c r="AF118" i="12"/>
  <c r="Q78" i="12"/>
  <c r="AE78" i="12" s="1"/>
  <c r="AF78" i="12"/>
  <c r="Q46" i="12"/>
  <c r="AF46" i="12"/>
  <c r="AF46" i="14"/>
  <c r="Q46" i="14"/>
  <c r="AE46" i="14" s="1"/>
  <c r="AF14" i="14"/>
  <c r="Q14" i="14"/>
  <c r="AE14" i="14" s="1"/>
  <c r="Q29" i="13"/>
  <c r="AE29" i="13" s="1"/>
  <c r="AF29" i="13"/>
  <c r="Q493" i="12"/>
  <c r="AF493" i="12"/>
  <c r="AF461" i="12"/>
  <c r="Q461" i="12"/>
  <c r="Q421" i="12"/>
  <c r="AE421" i="12" s="1"/>
  <c r="AF421" i="12"/>
  <c r="AF389" i="12"/>
  <c r="Q389" i="12"/>
  <c r="AE389" i="12" s="1"/>
  <c r="Q365" i="12"/>
  <c r="AE365" i="12" s="1"/>
  <c r="AF365" i="12"/>
  <c r="Q333" i="12"/>
  <c r="AF333" i="12"/>
  <c r="AF309" i="12"/>
  <c r="Q309" i="12"/>
  <c r="AE309" i="12" s="1"/>
  <c r="Q277" i="12"/>
  <c r="AF277" i="12"/>
  <c r="AF245" i="12"/>
  <c r="Q245" i="12"/>
  <c r="AE245" i="12" s="1"/>
  <c r="AF221" i="12"/>
  <c r="Q221" i="12"/>
  <c r="AE221" i="12" s="1"/>
  <c r="AF189" i="12"/>
  <c r="Q189" i="12"/>
  <c r="AE189" i="12" s="1"/>
  <c r="Q157" i="12"/>
  <c r="AE157" i="12" s="1"/>
  <c r="AF157" i="12"/>
  <c r="Q133" i="12"/>
  <c r="AE133" i="12" s="1"/>
  <c r="AF133" i="12"/>
  <c r="Q109" i="12"/>
  <c r="AE109" i="12" s="1"/>
  <c r="AF109" i="12"/>
  <c r="Q77" i="12"/>
  <c r="AE77" i="12" s="1"/>
  <c r="AF77" i="12"/>
  <c r="Q45" i="12"/>
  <c r="AE45" i="12" s="1"/>
  <c r="AF45" i="12"/>
  <c r="Q21" i="12"/>
  <c r="AF21" i="12"/>
  <c r="AK13" i="13"/>
  <c r="AM13" i="13" s="1"/>
  <c r="AF21" i="14"/>
  <c r="Q21" i="14"/>
  <c r="Q93" i="15"/>
  <c r="AE93" i="15" s="1"/>
  <c r="AF93" i="15"/>
  <c r="Q61" i="15"/>
  <c r="AE61" i="15" s="1"/>
  <c r="AF61" i="15"/>
  <c r="Q29" i="15"/>
  <c r="AE29" i="15" s="1"/>
  <c r="AF29" i="15"/>
  <c r="Q508" i="12"/>
  <c r="AE508" i="12" s="1"/>
  <c r="AF508" i="12"/>
  <c r="AF500" i="12"/>
  <c r="Q500" i="12"/>
  <c r="AE500" i="12" s="1"/>
  <c r="AF492" i="12"/>
  <c r="Q492" i="12"/>
  <c r="AE492" i="12" s="1"/>
  <c r="Q484" i="12"/>
  <c r="AE484" i="12" s="1"/>
  <c r="AF484" i="12"/>
  <c r="AF476" i="12"/>
  <c r="Q476" i="12"/>
  <c r="AF468" i="12"/>
  <c r="Q468" i="12"/>
  <c r="AE468" i="12" s="1"/>
  <c r="AF460" i="12"/>
  <c r="Q460" i="12"/>
  <c r="AE460" i="12" s="1"/>
  <c r="Q452" i="12"/>
  <c r="AE452" i="12" s="1"/>
  <c r="AF452" i="12"/>
  <c r="AF444" i="12"/>
  <c r="Q444" i="12"/>
  <c r="Q436" i="12"/>
  <c r="AE436" i="12" s="1"/>
  <c r="AF436" i="12"/>
  <c r="Q428" i="12"/>
  <c r="AE428" i="12" s="1"/>
  <c r="AF428" i="12"/>
  <c r="Q420" i="12"/>
  <c r="AE420" i="12" s="1"/>
  <c r="AF420" i="12"/>
  <c r="Q412" i="12"/>
  <c r="AE412" i="12" s="1"/>
  <c r="AF412" i="12"/>
  <c r="Q404" i="12"/>
  <c r="AE404" i="12" s="1"/>
  <c r="AF404" i="12"/>
  <c r="AF396" i="12"/>
  <c r="Q396" i="12"/>
  <c r="AE396" i="12" s="1"/>
  <c r="Q388" i="12"/>
  <c r="AE388" i="12" s="1"/>
  <c r="AF388" i="12"/>
  <c r="AF380" i="12"/>
  <c r="Q380" i="12"/>
  <c r="Q372" i="12"/>
  <c r="AE372" i="12" s="1"/>
  <c r="AF372" i="12"/>
  <c r="AF364" i="12"/>
  <c r="Q364" i="12"/>
  <c r="AE364" i="12" s="1"/>
  <c r="Q356" i="12"/>
  <c r="AE356" i="12" s="1"/>
  <c r="AF356" i="12"/>
  <c r="Q348" i="12"/>
  <c r="AE348" i="12" s="1"/>
  <c r="AF348" i="12"/>
  <c r="Q340" i="12"/>
  <c r="AF340" i="12"/>
  <c r="AF332" i="12"/>
  <c r="Q332" i="12"/>
  <c r="AE332" i="12" s="1"/>
  <c r="Q324" i="12"/>
  <c r="AE324" i="12" s="1"/>
  <c r="AF324" i="12"/>
  <c r="Q316" i="12"/>
  <c r="AE316" i="12" s="1"/>
  <c r="AF316" i="12"/>
  <c r="AF308" i="12"/>
  <c r="Q308" i="12"/>
  <c r="AE308" i="12" s="1"/>
  <c r="AF300" i="12"/>
  <c r="Q300" i="12"/>
  <c r="AE300" i="12" s="1"/>
  <c r="Q292" i="12"/>
  <c r="AE292" i="12" s="1"/>
  <c r="AF292" i="12"/>
  <c r="Q284" i="12"/>
  <c r="AE284" i="12" s="1"/>
  <c r="AF284" i="12"/>
  <c r="AF276" i="12"/>
  <c r="Q276" i="12"/>
  <c r="AE276" i="12" s="1"/>
  <c r="Q268" i="12"/>
  <c r="AF268" i="12"/>
  <c r="Q260" i="12"/>
  <c r="AE260" i="12" s="1"/>
  <c r="AF260" i="12"/>
  <c r="Q252" i="12"/>
  <c r="AE252" i="12" s="1"/>
  <c r="AF252" i="12"/>
  <c r="Q244" i="12"/>
  <c r="AE244" i="12" s="1"/>
  <c r="AF244" i="12"/>
  <c r="Q236" i="12"/>
  <c r="AE236" i="12" s="1"/>
  <c r="AF236" i="12"/>
  <c r="Q228" i="12"/>
  <c r="AE228" i="12" s="1"/>
  <c r="AF228" i="12"/>
  <c r="Q220" i="12"/>
  <c r="AE220" i="12" s="1"/>
  <c r="AF220" i="12"/>
  <c r="Q212" i="12"/>
  <c r="AE212" i="12" s="1"/>
  <c r="AF212" i="12"/>
  <c r="AF204" i="12"/>
  <c r="Q204" i="12"/>
  <c r="AE204" i="12" s="1"/>
  <c r="Q196" i="12"/>
  <c r="AE196" i="12" s="1"/>
  <c r="AF196" i="12"/>
  <c r="Q188" i="12"/>
  <c r="AF188" i="12"/>
  <c r="Q180" i="12"/>
  <c r="AE180" i="12" s="1"/>
  <c r="AF180" i="12"/>
  <c r="Q172" i="12"/>
  <c r="AF172" i="12"/>
  <c r="Q164" i="12"/>
  <c r="AE164" i="12" s="1"/>
  <c r="AF164" i="12"/>
  <c r="AF156" i="12"/>
  <c r="Q156" i="12"/>
  <c r="AE156" i="12" s="1"/>
  <c r="AF148" i="12"/>
  <c r="Q148" i="12"/>
  <c r="AE148" i="12" s="1"/>
  <c r="Q140" i="12"/>
  <c r="AE140" i="12" s="1"/>
  <c r="AF140" i="12"/>
  <c r="Q132" i="12"/>
  <c r="AE132" i="12" s="1"/>
  <c r="AF132" i="12"/>
  <c r="Q124" i="12"/>
  <c r="AE124" i="12" s="1"/>
  <c r="AF124" i="12"/>
  <c r="Q116" i="12"/>
  <c r="AF116" i="12"/>
  <c r="Q108" i="12"/>
  <c r="AE108" i="12" s="1"/>
  <c r="AF108" i="12"/>
  <c r="AF100" i="12"/>
  <c r="Q100" i="12"/>
  <c r="AE100" i="12" s="1"/>
  <c r="Q92" i="12"/>
  <c r="AE92" i="12" s="1"/>
  <c r="AF92" i="12"/>
  <c r="AF84" i="12"/>
  <c r="Q84" i="12"/>
  <c r="Q76" i="12"/>
  <c r="AE76" i="12" s="1"/>
  <c r="AF76" i="12"/>
  <c r="Q68" i="12"/>
  <c r="AE68" i="12" s="1"/>
  <c r="AF68" i="12"/>
  <c r="Q60" i="12"/>
  <c r="AF60" i="12"/>
  <c r="Q52" i="12"/>
  <c r="AE52" i="12" s="1"/>
  <c r="AF52" i="12"/>
  <c r="Q44" i="12"/>
  <c r="AF44" i="12"/>
  <c r="Q36" i="12"/>
  <c r="AE36" i="12" s="1"/>
  <c r="AF36" i="12"/>
  <c r="Q28" i="12"/>
  <c r="AE28" i="12" s="1"/>
  <c r="AF28" i="12"/>
  <c r="AF20" i="12"/>
  <c r="Q20" i="12"/>
  <c r="AE20" i="12" s="1"/>
  <c r="AF12" i="12"/>
  <c r="Q12" i="12"/>
  <c r="AE12" i="12" s="1"/>
  <c r="AK100" i="15"/>
  <c r="AM100" i="15" s="1"/>
  <c r="AK92" i="15"/>
  <c r="AM92" i="15" s="1"/>
  <c r="AK84" i="15"/>
  <c r="AM84" i="15" s="1"/>
  <c r="AK76" i="15"/>
  <c r="AM76" i="15" s="1"/>
  <c r="AK68" i="15"/>
  <c r="AM68" i="15" s="1"/>
  <c r="AK60" i="15"/>
  <c r="AM60" i="15" s="1"/>
  <c r="AK52" i="15"/>
  <c r="AM52" i="15" s="1"/>
  <c r="AK44" i="15"/>
  <c r="AM44" i="15" s="1"/>
  <c r="AK36" i="15"/>
  <c r="AM36" i="15" s="1"/>
  <c r="AK28" i="15"/>
  <c r="AM28" i="15" s="1"/>
  <c r="AK20" i="15"/>
  <c r="AM20" i="15" s="1"/>
  <c r="AK12" i="15"/>
  <c r="AM12" i="15" s="1"/>
  <c r="AK36" i="13"/>
  <c r="AM36" i="13" s="1"/>
  <c r="AK28" i="13"/>
  <c r="AM28" i="13" s="1"/>
  <c r="AK20" i="13"/>
  <c r="AM20" i="13" s="1"/>
  <c r="AK12" i="13"/>
  <c r="AM12" i="13" s="1"/>
  <c r="Q44" i="14"/>
  <c r="AE44" i="14" s="1"/>
  <c r="AF44" i="14"/>
  <c r="AF36" i="14"/>
  <c r="Q36" i="14"/>
  <c r="AE36" i="14" s="1"/>
  <c r="Q28" i="14"/>
  <c r="AE28" i="14" s="1"/>
  <c r="AF28" i="14"/>
  <c r="Q20" i="14"/>
  <c r="AE20" i="14" s="1"/>
  <c r="AF20" i="14"/>
  <c r="Q12" i="14"/>
  <c r="AE12" i="14" s="1"/>
  <c r="AF12" i="14"/>
  <c r="AF35" i="13"/>
  <c r="Q35" i="13"/>
  <c r="Q27" i="13"/>
  <c r="AE27" i="13" s="1"/>
  <c r="AF27" i="13"/>
  <c r="Q19" i="13"/>
  <c r="AE19" i="13" s="1"/>
  <c r="AF19" i="13"/>
  <c r="AF11" i="13"/>
  <c r="Q11" i="13"/>
  <c r="AE11" i="13" s="1"/>
  <c r="AK12" i="16"/>
  <c r="AM12" i="16" s="1"/>
  <c r="AK20" i="16"/>
  <c r="AM20" i="16" s="1"/>
  <c r="AK28" i="16"/>
  <c r="AM28" i="16" s="1"/>
  <c r="AK244" i="16"/>
  <c r="AM244" i="16" s="1"/>
  <c r="AK236" i="16"/>
  <c r="AM236" i="16" s="1"/>
  <c r="AK228" i="16"/>
  <c r="AM228" i="16" s="1"/>
  <c r="AK220" i="16"/>
  <c r="AM220" i="16" s="1"/>
  <c r="AK212" i="16"/>
  <c r="AM212" i="16" s="1"/>
  <c r="AK204" i="16"/>
  <c r="AM204" i="16" s="1"/>
  <c r="AK196" i="16"/>
  <c r="AM196" i="16" s="1"/>
  <c r="AK188" i="16"/>
  <c r="AM188" i="16" s="1"/>
  <c r="AK180" i="16"/>
  <c r="AM180" i="16" s="1"/>
  <c r="AK172" i="16"/>
  <c r="AM172" i="16" s="1"/>
  <c r="AK164" i="16"/>
  <c r="AM164" i="16" s="1"/>
  <c r="AK156" i="16"/>
  <c r="AM156" i="16" s="1"/>
  <c r="AK148" i="16"/>
  <c r="AK140" i="16"/>
  <c r="AM140" i="16" s="1"/>
  <c r="AK132" i="16"/>
  <c r="AM132" i="16" s="1"/>
  <c r="AK124" i="16"/>
  <c r="AM124" i="16" s="1"/>
  <c r="AK116" i="16"/>
  <c r="AK108" i="16"/>
  <c r="AM108" i="16" s="1"/>
  <c r="AK100" i="16"/>
  <c r="AM100" i="16" s="1"/>
  <c r="AK92" i="16"/>
  <c r="AM92" i="16" s="1"/>
  <c r="AK84" i="16"/>
  <c r="AM84" i="16" s="1"/>
  <c r="AK76" i="16"/>
  <c r="AM76" i="16" s="1"/>
  <c r="AK68" i="16"/>
  <c r="AM68" i="16" s="1"/>
  <c r="AK60" i="16"/>
  <c r="AM60" i="16" s="1"/>
  <c r="AK52" i="16"/>
  <c r="AM52" i="16" s="1"/>
  <c r="AK44" i="16"/>
  <c r="AM44" i="16" s="1"/>
  <c r="AK36" i="16"/>
  <c r="AM36" i="16" s="1"/>
  <c r="AK27" i="16"/>
  <c r="AM27" i="16" s="1"/>
  <c r="AK18" i="16"/>
  <c r="AM18" i="16" s="1"/>
  <c r="AK9" i="16"/>
  <c r="AK45" i="14"/>
  <c r="AK29" i="14"/>
  <c r="AM29" i="14" s="1"/>
  <c r="AK13" i="14"/>
  <c r="AM13" i="14" s="1"/>
  <c r="AF501" i="12"/>
  <c r="Q501" i="12"/>
  <c r="AE501" i="12" s="1"/>
  <c r="Q469" i="12"/>
  <c r="AE469" i="12" s="1"/>
  <c r="AF469" i="12"/>
  <c r="AF437" i="12"/>
  <c r="Q437" i="12"/>
  <c r="AE437" i="12" s="1"/>
  <c r="AF397" i="12"/>
  <c r="Q397" i="12"/>
  <c r="Q357" i="12"/>
  <c r="AE357" i="12" s="1"/>
  <c r="AF357" i="12"/>
  <c r="Q325" i="12"/>
  <c r="AE325" i="12" s="1"/>
  <c r="AF325" i="12"/>
  <c r="Q285" i="12"/>
  <c r="AE285" i="12" s="1"/>
  <c r="AF285" i="12"/>
  <c r="Q253" i="12"/>
  <c r="AE253" i="12" s="1"/>
  <c r="AF253" i="12"/>
  <c r="Q205" i="12"/>
  <c r="AF205" i="12"/>
  <c r="Q173" i="12"/>
  <c r="AE173" i="12" s="1"/>
  <c r="AF173" i="12"/>
  <c r="AF141" i="12"/>
  <c r="Q141" i="12"/>
  <c r="AE141" i="12" s="1"/>
  <c r="Q93" i="12"/>
  <c r="AE93" i="12" s="1"/>
  <c r="AF93" i="12"/>
  <c r="Q61" i="12"/>
  <c r="AE61" i="12" s="1"/>
  <c r="AF61" i="12"/>
  <c r="AF29" i="12"/>
  <c r="Q29" i="12"/>
  <c r="AG7" i="16"/>
  <c r="AI7" i="16" s="1"/>
  <c r="AG8" i="16"/>
  <c r="AI8" i="16" s="1"/>
  <c r="AG9" i="16"/>
  <c r="AI9" i="16" s="1"/>
  <c r="AG10" i="16"/>
  <c r="AG11" i="16"/>
  <c r="AG12" i="16"/>
  <c r="AI12" i="16" s="1"/>
  <c r="AG13" i="16"/>
  <c r="AG14" i="16"/>
  <c r="AI14" i="16" s="1"/>
  <c r="AG15" i="16"/>
  <c r="AI15" i="16" s="1"/>
  <c r="AG16" i="16"/>
  <c r="AG17" i="16"/>
  <c r="AI17" i="16" s="1"/>
  <c r="AG18" i="16"/>
  <c r="AG19" i="16"/>
  <c r="AG20" i="16"/>
  <c r="AG21" i="16"/>
  <c r="AG22" i="16"/>
  <c r="AI22" i="16" s="1"/>
  <c r="AG23" i="16"/>
  <c r="AI23" i="16" s="1"/>
  <c r="AG24" i="16"/>
  <c r="AI24" i="16" s="1"/>
  <c r="AG25" i="16"/>
  <c r="AI25" i="16" s="1"/>
  <c r="AG26" i="16"/>
  <c r="AG27" i="16"/>
  <c r="AI27" i="16" s="1"/>
  <c r="AG28" i="16"/>
  <c r="AI28" i="16" s="1"/>
  <c r="AG29" i="16"/>
  <c r="AI29" i="16" s="1"/>
  <c r="AG30" i="16"/>
  <c r="AI30" i="16" s="1"/>
  <c r="AG31" i="16"/>
  <c r="AI31" i="16" s="1"/>
  <c r="AG32" i="16"/>
  <c r="AG33" i="16"/>
  <c r="AG34" i="16"/>
  <c r="AG35" i="16"/>
  <c r="AG36" i="16"/>
  <c r="AI36" i="16" s="1"/>
  <c r="AG37" i="16"/>
  <c r="AG38" i="16"/>
  <c r="AG39" i="16"/>
  <c r="AG40" i="16"/>
  <c r="AG41" i="16"/>
  <c r="AG42" i="16"/>
  <c r="AG43" i="16"/>
  <c r="AI43" i="16" s="1"/>
  <c r="AG44" i="16"/>
  <c r="AI44" i="16" s="1"/>
  <c r="AG45" i="16"/>
  <c r="AI45" i="16" s="1"/>
  <c r="AG46" i="16"/>
  <c r="AI46" i="16" s="1"/>
  <c r="AG47" i="16"/>
  <c r="AG48" i="16"/>
  <c r="AG49" i="16"/>
  <c r="AG50" i="16"/>
  <c r="AI50" i="16" s="1"/>
  <c r="AG51" i="16"/>
  <c r="AI51" i="16" s="1"/>
  <c r="AG52" i="16"/>
  <c r="AI52" i="16" s="1"/>
  <c r="AG53" i="16"/>
  <c r="AI53" i="16" s="1"/>
  <c r="AG54" i="16"/>
  <c r="AG55" i="16"/>
  <c r="AG56" i="16"/>
  <c r="AG57" i="16"/>
  <c r="AG58" i="16"/>
  <c r="AI58" i="16" s="1"/>
  <c r="AG59" i="16"/>
  <c r="AG60" i="16"/>
  <c r="AI60" i="16" s="1"/>
  <c r="AG61" i="16"/>
  <c r="AI61" i="16" s="1"/>
  <c r="AG62" i="16"/>
  <c r="AG63" i="16"/>
  <c r="AG64" i="16"/>
  <c r="AI64" i="16" s="1"/>
  <c r="AG65" i="16"/>
  <c r="AI65" i="16" s="1"/>
  <c r="AG66" i="16"/>
  <c r="AG67" i="16"/>
  <c r="AG68" i="16"/>
  <c r="AI68" i="16" s="1"/>
  <c r="AG69" i="16"/>
  <c r="AG70" i="16"/>
  <c r="AG71" i="16"/>
  <c r="AI71" i="16" s="1"/>
  <c r="AG72" i="16"/>
  <c r="AG73" i="16"/>
  <c r="AG74" i="16"/>
  <c r="AG75" i="16"/>
  <c r="AI75" i="16" s="1"/>
  <c r="AG76" i="16"/>
  <c r="AG77" i="16"/>
  <c r="AI77" i="16" s="1"/>
  <c r="AG78" i="16"/>
  <c r="AG79" i="16"/>
  <c r="AI79" i="16" s="1"/>
  <c r="AG80" i="16"/>
  <c r="AI80" i="16" s="1"/>
  <c r="AG81" i="16"/>
  <c r="AG82" i="16"/>
  <c r="AI82" i="16" s="1"/>
  <c r="AG83" i="16"/>
  <c r="AG84" i="16"/>
  <c r="AI84" i="16" s="1"/>
  <c r="AG85" i="16"/>
  <c r="AG86" i="16"/>
  <c r="AI86" i="16" s="1"/>
  <c r="AG87" i="16"/>
  <c r="AI87" i="16" s="1"/>
  <c r="AG88" i="16"/>
  <c r="AG89" i="16"/>
  <c r="AG90" i="16"/>
  <c r="AI90" i="16" s="1"/>
  <c r="AG91" i="16"/>
  <c r="AG92" i="16"/>
  <c r="AI92" i="16" s="1"/>
  <c r="AG93" i="16"/>
  <c r="AG94" i="16"/>
  <c r="AI94" i="16" s="1"/>
  <c r="AG95" i="16"/>
  <c r="AI95" i="16" s="1"/>
  <c r="AG96" i="16"/>
  <c r="AI96" i="16" s="1"/>
  <c r="AG97" i="16"/>
  <c r="AG98" i="16"/>
  <c r="AG99" i="16"/>
  <c r="AG100" i="16"/>
  <c r="AI100" i="16" s="1"/>
  <c r="AG101" i="16"/>
  <c r="AG102" i="16"/>
  <c r="AI102" i="16" s="1"/>
  <c r="AG103" i="16"/>
  <c r="AI103" i="16" s="1"/>
  <c r="AG104" i="16"/>
  <c r="AI104" i="16" s="1"/>
  <c r="AG105" i="16"/>
  <c r="AG106" i="16"/>
  <c r="AG107" i="16"/>
  <c r="AG108" i="16"/>
  <c r="AG109" i="16"/>
  <c r="AI109" i="16" s="1"/>
  <c r="AG110" i="16"/>
  <c r="AG111" i="16"/>
  <c r="AI111" i="16" s="1"/>
  <c r="AG112" i="16"/>
  <c r="AI112" i="16" s="1"/>
  <c r="AG113" i="16"/>
  <c r="AI113" i="16" s="1"/>
  <c r="AG114" i="16"/>
  <c r="AG115" i="16"/>
  <c r="AI115" i="16" s="1"/>
  <c r="AG116" i="16"/>
  <c r="AI116" i="16" s="1"/>
  <c r="AG117" i="16"/>
  <c r="AG118" i="16"/>
  <c r="AG119" i="16"/>
  <c r="AI119" i="16" s="1"/>
  <c r="AG120" i="16"/>
  <c r="AI120" i="16" s="1"/>
  <c r="AG121" i="16"/>
  <c r="AI121" i="16" s="1"/>
  <c r="AG122" i="16"/>
  <c r="AI122" i="16" s="1"/>
  <c r="AG123" i="16"/>
  <c r="AG124" i="16"/>
  <c r="AG125" i="16"/>
  <c r="AG126" i="16"/>
  <c r="AG127" i="16"/>
  <c r="AI127" i="16" s="1"/>
  <c r="AG128" i="16"/>
  <c r="AG129" i="16"/>
  <c r="AI129" i="16" s="1"/>
  <c r="AG130" i="16"/>
  <c r="AI130" i="16" s="1"/>
  <c r="AG131" i="16"/>
  <c r="AG132" i="16"/>
  <c r="AG133" i="16"/>
  <c r="AG134" i="16"/>
  <c r="AG135" i="16"/>
  <c r="AG136" i="16"/>
  <c r="AI136" i="16" s="1"/>
  <c r="AG137" i="16"/>
  <c r="AI137" i="16" s="1"/>
  <c r="AG138" i="16"/>
  <c r="AG139" i="16"/>
  <c r="AI139" i="16" s="1"/>
  <c r="AG140" i="16"/>
  <c r="AG141" i="16"/>
  <c r="AI141" i="16" s="1"/>
  <c r="AG142" i="16"/>
  <c r="AI142" i="16" s="1"/>
  <c r="AG143" i="16"/>
  <c r="AG144" i="16"/>
  <c r="AG145" i="16"/>
  <c r="AI145" i="16" s="1"/>
  <c r="AG146" i="16"/>
  <c r="AG147" i="16"/>
  <c r="AI147" i="16" s="1"/>
  <c r="AG148" i="16"/>
  <c r="AI148" i="16" s="1"/>
  <c r="AG149" i="16"/>
  <c r="AG150" i="16"/>
  <c r="AI150" i="16" s="1"/>
  <c r="AG151" i="16"/>
  <c r="AG152" i="16"/>
  <c r="AG153" i="16"/>
  <c r="AI153" i="16" s="1"/>
  <c r="AG154" i="16"/>
  <c r="AI154" i="16" s="1"/>
  <c r="AG155" i="16"/>
  <c r="AG156" i="16"/>
  <c r="AG157" i="16"/>
  <c r="AI157" i="16" s="1"/>
  <c r="AG158" i="16"/>
  <c r="AG159" i="16"/>
  <c r="AG160" i="16"/>
  <c r="AG161" i="16"/>
  <c r="AI161" i="16" s="1"/>
  <c r="AG162" i="16"/>
  <c r="AG163" i="16"/>
  <c r="AG164" i="16"/>
  <c r="AI164" i="16" s="1"/>
  <c r="AG165" i="16"/>
  <c r="AG166" i="16"/>
  <c r="AG167" i="16"/>
  <c r="AG168" i="16"/>
  <c r="AI168" i="16" s="1"/>
  <c r="AG169" i="16"/>
  <c r="AI169" i="16" s="1"/>
  <c r="AG170" i="16"/>
  <c r="AI170" i="16" s="1"/>
  <c r="AG171" i="16"/>
  <c r="AI171" i="16" s="1"/>
  <c r="AG172" i="16"/>
  <c r="AG173" i="16"/>
  <c r="AI173" i="16" s="1"/>
  <c r="AG174" i="16"/>
  <c r="AI174" i="16" s="1"/>
  <c r="AG175" i="16"/>
  <c r="AG176" i="16"/>
  <c r="AI176" i="16" s="1"/>
  <c r="AG177" i="16"/>
  <c r="AG178" i="16"/>
  <c r="AG179" i="16"/>
  <c r="AG180" i="16"/>
  <c r="AG181" i="16"/>
  <c r="AG182" i="16"/>
  <c r="AG183" i="16"/>
  <c r="AI183" i="16" s="1"/>
  <c r="AG184" i="16"/>
  <c r="AG185" i="16"/>
  <c r="AI185" i="16" s="1"/>
  <c r="AG186" i="16"/>
  <c r="AG187" i="16"/>
  <c r="AG188" i="16"/>
  <c r="AG189" i="16"/>
  <c r="AI189" i="16" s="1"/>
  <c r="AG190" i="16"/>
  <c r="AG191" i="16"/>
  <c r="AG192" i="16"/>
  <c r="AG193" i="16"/>
  <c r="AG194" i="16"/>
  <c r="AG195" i="16"/>
  <c r="AI195" i="16" s="1"/>
  <c r="AG196" i="16"/>
  <c r="AG197" i="16"/>
  <c r="AG198" i="16"/>
  <c r="AI198" i="16" s="1"/>
  <c r="AG199" i="16"/>
  <c r="AG200" i="16"/>
  <c r="AI200" i="16" s="1"/>
  <c r="AG201" i="16"/>
  <c r="AG202" i="16"/>
  <c r="AG203" i="16"/>
  <c r="AI203" i="16" s="1"/>
  <c r="AG204" i="16"/>
  <c r="AG205" i="16"/>
  <c r="AI205" i="16" s="1"/>
  <c r="AG206" i="16"/>
  <c r="AG207" i="16"/>
  <c r="AG208" i="16"/>
  <c r="AI208" i="16" s="1"/>
  <c r="AG209" i="16"/>
  <c r="AI209" i="16" s="1"/>
  <c r="AG210" i="16"/>
  <c r="AG211" i="16"/>
  <c r="AG212" i="16"/>
  <c r="AI212" i="16" s="1"/>
  <c r="AG213" i="16"/>
  <c r="AG214" i="16"/>
  <c r="AI214" i="16" s="1"/>
  <c r="AG215" i="16"/>
  <c r="AG216" i="16"/>
  <c r="AG217" i="16"/>
  <c r="AG218" i="16"/>
  <c r="AI218" i="16" s="1"/>
  <c r="AG219" i="16"/>
  <c r="AG220" i="16"/>
  <c r="AI220" i="16" s="1"/>
  <c r="AG221" i="16"/>
  <c r="AG222" i="16"/>
  <c r="AG223" i="16"/>
  <c r="AI223" i="16" s="1"/>
  <c r="AG224" i="16"/>
  <c r="AG225" i="16"/>
  <c r="AG226" i="16"/>
  <c r="AI226" i="16" s="1"/>
  <c r="AG227" i="16"/>
  <c r="AI227" i="16" s="1"/>
  <c r="AG228" i="16"/>
  <c r="AI228" i="16" s="1"/>
  <c r="AG229" i="16"/>
  <c r="AI229" i="16" s="1"/>
  <c r="AG230" i="16"/>
  <c r="AG231" i="16"/>
  <c r="AI231" i="16" s="1"/>
  <c r="AG232" i="16"/>
  <c r="AI232" i="16" s="1"/>
  <c r="AG233" i="16"/>
  <c r="AG234" i="16"/>
  <c r="AI234" i="16" s="1"/>
  <c r="AG235" i="16"/>
  <c r="AG236" i="16"/>
  <c r="AI236" i="16" s="1"/>
  <c r="AG237" i="16"/>
  <c r="AG238" i="16"/>
  <c r="AI238" i="16" s="1"/>
  <c r="AG239" i="16"/>
  <c r="AI239" i="16" s="1"/>
  <c r="AG240" i="16"/>
  <c r="AI240" i="16" s="1"/>
  <c r="AG241" i="16"/>
  <c r="AG242" i="16"/>
  <c r="AG243" i="16"/>
  <c r="AG244" i="16"/>
  <c r="AI244" i="16" s="1"/>
  <c r="AG245" i="16"/>
  <c r="AG246" i="16"/>
  <c r="AG247" i="16"/>
  <c r="AI247" i="16" s="1"/>
  <c r="AG248" i="16"/>
  <c r="AI248" i="16" s="1"/>
  <c r="Q37" i="14"/>
  <c r="AE37" i="14" s="1"/>
  <c r="AF37" i="14"/>
  <c r="Q36" i="13"/>
  <c r="AF36" i="13"/>
  <c r="Q85" i="15"/>
  <c r="AE85" i="15" s="1"/>
  <c r="AF85" i="15"/>
  <c r="Q53" i="15"/>
  <c r="AE53" i="15" s="1"/>
  <c r="AF53" i="15"/>
  <c r="Q21" i="15"/>
  <c r="AE21" i="15" s="1"/>
  <c r="AF21" i="15"/>
  <c r="AF507" i="12"/>
  <c r="Q507" i="12"/>
  <c r="AE507" i="12" s="1"/>
  <c r="AF499" i="12"/>
  <c r="Q499" i="12"/>
  <c r="Q491" i="12"/>
  <c r="AE491" i="12" s="1"/>
  <c r="AF491" i="12"/>
  <c r="Q483" i="12"/>
  <c r="AE483" i="12" s="1"/>
  <c r="AF483" i="12"/>
  <c r="AF475" i="12"/>
  <c r="Q475" i="12"/>
  <c r="AE475" i="12" s="1"/>
  <c r="Q467" i="12"/>
  <c r="AE467" i="12" s="1"/>
  <c r="AF467" i="12"/>
  <c r="Q459" i="12"/>
  <c r="AE459" i="12" s="1"/>
  <c r="AF459" i="12"/>
  <c r="Q451" i="12"/>
  <c r="AE451" i="12" s="1"/>
  <c r="AF451" i="12"/>
  <c r="AF443" i="12"/>
  <c r="Q443" i="12"/>
  <c r="AE443" i="12" s="1"/>
  <c r="AF435" i="12"/>
  <c r="Q435" i="12"/>
  <c r="AE435" i="12" s="1"/>
  <c r="AF427" i="12"/>
  <c r="Q427" i="12"/>
  <c r="AE427" i="12" s="1"/>
  <c r="Q419" i="12"/>
  <c r="AE419" i="12" s="1"/>
  <c r="AF419" i="12"/>
  <c r="Q411" i="12"/>
  <c r="AE411" i="12" s="1"/>
  <c r="AF411" i="12"/>
  <c r="AF403" i="12"/>
  <c r="Q403" i="12"/>
  <c r="AE403" i="12" s="1"/>
  <c r="Q395" i="12"/>
  <c r="AE395" i="12" s="1"/>
  <c r="AF395" i="12"/>
  <c r="Q387" i="12"/>
  <c r="AE387" i="12" s="1"/>
  <c r="AF387" i="12"/>
  <c r="AF379" i="12"/>
  <c r="Q379" i="12"/>
  <c r="AE379" i="12" s="1"/>
  <c r="Q371" i="12"/>
  <c r="AE371" i="12" s="1"/>
  <c r="AF371" i="12"/>
  <c r="AF363" i="12"/>
  <c r="Q363" i="12"/>
  <c r="AE363" i="12" s="1"/>
  <c r="Q355" i="12"/>
  <c r="AE355" i="12" s="1"/>
  <c r="AF355" i="12"/>
  <c r="Q347" i="12"/>
  <c r="AF347" i="12"/>
  <c r="Q339" i="12"/>
  <c r="AF339" i="12"/>
  <c r="Q331" i="12"/>
  <c r="AF331" i="12"/>
  <c r="Q323" i="12"/>
  <c r="AE323" i="12" s="1"/>
  <c r="AF323" i="12"/>
  <c r="AF315" i="12"/>
  <c r="Q315" i="12"/>
  <c r="Q307" i="12"/>
  <c r="AE307" i="12" s="1"/>
  <c r="AF307" i="12"/>
  <c r="Q299" i="12"/>
  <c r="AE299" i="12" s="1"/>
  <c r="AF299" i="12"/>
  <c r="Q291" i="12"/>
  <c r="AF291" i="12"/>
  <c r="AF283" i="12"/>
  <c r="Q283" i="12"/>
  <c r="AE283" i="12" s="1"/>
  <c r="AF275" i="12"/>
  <c r="Q275" i="12"/>
  <c r="AE275" i="12" s="1"/>
  <c r="Q267" i="12"/>
  <c r="AE267" i="12" s="1"/>
  <c r="AF267" i="12"/>
  <c r="AF259" i="12"/>
  <c r="Q259" i="12"/>
  <c r="Q251" i="12"/>
  <c r="AF251" i="12"/>
  <c r="Q243" i="12"/>
  <c r="AE243" i="12" s="1"/>
  <c r="AF243" i="12"/>
  <c r="AF235" i="12"/>
  <c r="Q235" i="12"/>
  <c r="AE235" i="12" s="1"/>
  <c r="Q227" i="12"/>
  <c r="AF227" i="12"/>
  <c r="Q219" i="12"/>
  <c r="AE219" i="12" s="1"/>
  <c r="AF219" i="12"/>
  <c r="AF211" i="12"/>
  <c r="Q211" i="12"/>
  <c r="AE211" i="12" s="1"/>
  <c r="Q203" i="12"/>
  <c r="AE203" i="12" s="1"/>
  <c r="AF203" i="12"/>
  <c r="Q195" i="12"/>
  <c r="AF195" i="12"/>
  <c r="Q187" i="12"/>
  <c r="AE187" i="12" s="1"/>
  <c r="AF187" i="12"/>
  <c r="Q179" i="12"/>
  <c r="AE179" i="12" s="1"/>
  <c r="AF179" i="12"/>
  <c r="Q171" i="12"/>
  <c r="AF171" i="12"/>
  <c r="AF163" i="12"/>
  <c r="Q163" i="12"/>
  <c r="AE163" i="12" s="1"/>
  <c r="Q155" i="12"/>
  <c r="AF155" i="12"/>
  <c r="AF147" i="12"/>
  <c r="Q147" i="12"/>
  <c r="Q139" i="12"/>
  <c r="AF139" i="12"/>
  <c r="Q131" i="12"/>
  <c r="AE131" i="12" s="1"/>
  <c r="AF131" i="12"/>
  <c r="Q123" i="12"/>
  <c r="AE123" i="12" s="1"/>
  <c r="AF123" i="12"/>
  <c r="AF115" i="12"/>
  <c r="Q115" i="12"/>
  <c r="AE115" i="12" s="1"/>
  <c r="AF107" i="12"/>
  <c r="Q107" i="12"/>
  <c r="AE107" i="12" s="1"/>
  <c r="Q99" i="12"/>
  <c r="AE99" i="12" s="1"/>
  <c r="AF99" i="12"/>
  <c r="AF91" i="12"/>
  <c r="Q91" i="12"/>
  <c r="AE91" i="12" s="1"/>
  <c r="AF83" i="12"/>
  <c r="Q83" i="12"/>
  <c r="AE83" i="12" s="1"/>
  <c r="AF75" i="12"/>
  <c r="Q75" i="12"/>
  <c r="AF67" i="12"/>
  <c r="Q67" i="12"/>
  <c r="AE67" i="12" s="1"/>
  <c r="Q59" i="12"/>
  <c r="AE59" i="12" s="1"/>
  <c r="AF59" i="12"/>
  <c r="AF51" i="12"/>
  <c r="Q51" i="12"/>
  <c r="AE51" i="12" s="1"/>
  <c r="AF43" i="12"/>
  <c r="Q43" i="12"/>
  <c r="AE43" i="12" s="1"/>
  <c r="AF35" i="12"/>
  <c r="Q35" i="12"/>
  <c r="AE35" i="12" s="1"/>
  <c r="Q27" i="12"/>
  <c r="AE27" i="12" s="1"/>
  <c r="AF27" i="12"/>
  <c r="AF19" i="12"/>
  <c r="Q19" i="12"/>
  <c r="AE19" i="12" s="1"/>
  <c r="Q11" i="12"/>
  <c r="AE11" i="12" s="1"/>
  <c r="AF11" i="12"/>
  <c r="AK107" i="15"/>
  <c r="AM107" i="15" s="1"/>
  <c r="AK99" i="15"/>
  <c r="AM99" i="15" s="1"/>
  <c r="AK91" i="15"/>
  <c r="AM91" i="15" s="1"/>
  <c r="AK83" i="15"/>
  <c r="AM83" i="15" s="1"/>
  <c r="AK75" i="15"/>
  <c r="AM75" i="15" s="1"/>
  <c r="AK67" i="15"/>
  <c r="AM67" i="15" s="1"/>
  <c r="AK59" i="15"/>
  <c r="AM59" i="15" s="1"/>
  <c r="AK51" i="15"/>
  <c r="AM51" i="15" s="1"/>
  <c r="AK43" i="15"/>
  <c r="AM43" i="15" s="1"/>
  <c r="AK35" i="15"/>
  <c r="AM35" i="15" s="1"/>
  <c r="AK27" i="15"/>
  <c r="AM27" i="15" s="1"/>
  <c r="AK19" i="15"/>
  <c r="AM19" i="15" s="1"/>
  <c r="AK11" i="15"/>
  <c r="AM11" i="15" s="1"/>
  <c r="AK35" i="13"/>
  <c r="AM35" i="13" s="1"/>
  <c r="AK27" i="13"/>
  <c r="AM27" i="13" s="1"/>
  <c r="AK19" i="13"/>
  <c r="AM19" i="13" s="1"/>
  <c r="AK11" i="13"/>
  <c r="AM11" i="13" s="1"/>
  <c r="Q43" i="14"/>
  <c r="AE43" i="14" s="1"/>
  <c r="AF43" i="14"/>
  <c r="AF35" i="14"/>
  <c r="Q35" i="14"/>
  <c r="AE35" i="14" s="1"/>
  <c r="AF27" i="14"/>
  <c r="Q27" i="14"/>
  <c r="AE27" i="14" s="1"/>
  <c r="Q19" i="14"/>
  <c r="AE19" i="14" s="1"/>
  <c r="AF19" i="14"/>
  <c r="AF11" i="14"/>
  <c r="Q11" i="14"/>
  <c r="AE11" i="14" s="1"/>
  <c r="Q34" i="13"/>
  <c r="AF34" i="13"/>
  <c r="AF26" i="13"/>
  <c r="Q26" i="13"/>
  <c r="AE26" i="13" s="1"/>
  <c r="Q18" i="13"/>
  <c r="AE18" i="13" s="1"/>
  <c r="AF18" i="13"/>
  <c r="Q10" i="13"/>
  <c r="AE10" i="13" s="1"/>
  <c r="AF10" i="13"/>
  <c r="AK243" i="16"/>
  <c r="AM243" i="16" s="1"/>
  <c r="AK235" i="16"/>
  <c r="AM235" i="16" s="1"/>
  <c r="AK227" i="16"/>
  <c r="AK219" i="16"/>
  <c r="AM219" i="16" s="1"/>
  <c r="AK211" i="16"/>
  <c r="AM211" i="16" s="1"/>
  <c r="AK203" i="16"/>
  <c r="AM203" i="16" s="1"/>
  <c r="AK195" i="16"/>
  <c r="AM195" i="16" s="1"/>
  <c r="AK187" i="16"/>
  <c r="AM187" i="16" s="1"/>
  <c r="AK179" i="16"/>
  <c r="AM179" i="16" s="1"/>
  <c r="AK171" i="16"/>
  <c r="AM171" i="16" s="1"/>
  <c r="AK163" i="16"/>
  <c r="AM163" i="16" s="1"/>
  <c r="AK155" i="16"/>
  <c r="AM155" i="16" s="1"/>
  <c r="AK147" i="16"/>
  <c r="AM147" i="16" s="1"/>
  <c r="AK139" i="16"/>
  <c r="AK131" i="16"/>
  <c r="AM131" i="16" s="1"/>
  <c r="AK123" i="16"/>
  <c r="AM123" i="16" s="1"/>
  <c r="AK115" i="16"/>
  <c r="AM115" i="16" s="1"/>
  <c r="AK107" i="16"/>
  <c r="AM107" i="16" s="1"/>
  <c r="AK99" i="16"/>
  <c r="AM99" i="16" s="1"/>
  <c r="AK91" i="16"/>
  <c r="AM91" i="16" s="1"/>
  <c r="AK83" i="16"/>
  <c r="AM83" i="16" s="1"/>
  <c r="AK75" i="16"/>
  <c r="AM75" i="16" s="1"/>
  <c r="AK67" i="16"/>
  <c r="AM67" i="16" s="1"/>
  <c r="AK59" i="16"/>
  <c r="AM59" i="16" s="1"/>
  <c r="AK51" i="16"/>
  <c r="AM51" i="16" s="1"/>
  <c r="AK43" i="16"/>
  <c r="AM43" i="16" s="1"/>
  <c r="AK35" i="16"/>
  <c r="AK26" i="16"/>
  <c r="AM26" i="16" s="1"/>
  <c r="AK17" i="16"/>
  <c r="AM17" i="16" s="1"/>
  <c r="AK8" i="16"/>
  <c r="AK43" i="14"/>
  <c r="AM43" i="14" s="1"/>
  <c r="AK27" i="14"/>
  <c r="AM27" i="14" s="1"/>
  <c r="AK11" i="14"/>
  <c r="AM11" i="14" s="1"/>
  <c r="AF503" i="12"/>
  <c r="Q503" i="12"/>
  <c r="AE503" i="12" s="1"/>
  <c r="AF471" i="12"/>
  <c r="Q471" i="12"/>
  <c r="AE471" i="12" s="1"/>
  <c r="Q439" i="12"/>
  <c r="AE439" i="12" s="1"/>
  <c r="AF439" i="12"/>
  <c r="Q399" i="12"/>
  <c r="AF399" i="12"/>
  <c r="Q359" i="12"/>
  <c r="AE359" i="12" s="1"/>
  <c r="AF359" i="12"/>
  <c r="Q319" i="12"/>
  <c r="AE319" i="12" s="1"/>
  <c r="AF319" i="12"/>
  <c r="Q295" i="12"/>
  <c r="AF295" i="12"/>
  <c r="Q263" i="12"/>
  <c r="AE263" i="12" s="1"/>
  <c r="AF263" i="12"/>
  <c r="Q231" i="12"/>
  <c r="AE231" i="12" s="1"/>
  <c r="AF231" i="12"/>
  <c r="Q199" i="12"/>
  <c r="AE199" i="12" s="1"/>
  <c r="AF199" i="12"/>
  <c r="Q175" i="12"/>
  <c r="AE175" i="12" s="1"/>
  <c r="AF175" i="12"/>
  <c r="AF143" i="12"/>
  <c r="Q143" i="12"/>
  <c r="AF119" i="12"/>
  <c r="Q119" i="12"/>
  <c r="AE119" i="12" s="1"/>
  <c r="Q87" i="12"/>
  <c r="AF87" i="12"/>
  <c r="Q47" i="12"/>
  <c r="AE47" i="12" s="1"/>
  <c r="AF47" i="12"/>
  <c r="Q7" i="12"/>
  <c r="AF7" i="12"/>
  <c r="AG7" i="14"/>
  <c r="AG8" i="14"/>
  <c r="AG9" i="14"/>
  <c r="AG10" i="14"/>
  <c r="AG11" i="14"/>
  <c r="AG12" i="14"/>
  <c r="AG13" i="14"/>
  <c r="AG14" i="14"/>
  <c r="AG15" i="14"/>
  <c r="AI15" i="14" s="1"/>
  <c r="AG16" i="14"/>
  <c r="AG17" i="14"/>
  <c r="AG18" i="14"/>
  <c r="AI18" i="14" s="1"/>
  <c r="AG19" i="14"/>
  <c r="AI19" i="14" s="1"/>
  <c r="AG20" i="14"/>
  <c r="AG21" i="14"/>
  <c r="AG22" i="14"/>
  <c r="AG23" i="14"/>
  <c r="AG24" i="14"/>
  <c r="AG25" i="14"/>
  <c r="AG26" i="14"/>
  <c r="AG27" i="14"/>
  <c r="AG28" i="14"/>
  <c r="AG29" i="14"/>
  <c r="AG30" i="14"/>
  <c r="AG31" i="14"/>
  <c r="AI31" i="14" s="1"/>
  <c r="AG32" i="14"/>
  <c r="AG33" i="14"/>
  <c r="AG34" i="14"/>
  <c r="AG35" i="14"/>
  <c r="AI35" i="14" s="1"/>
  <c r="AG36" i="14"/>
  <c r="AG37" i="14"/>
  <c r="AI37" i="14" s="1"/>
  <c r="AG38" i="14"/>
  <c r="AG39" i="14"/>
  <c r="AG40" i="14"/>
  <c r="AI40" i="14" s="1"/>
  <c r="AG41" i="14"/>
  <c r="AG42" i="14"/>
  <c r="AG43" i="14"/>
  <c r="AG44" i="14"/>
  <c r="AG45" i="14"/>
  <c r="AG46" i="14"/>
  <c r="Q15" i="14"/>
  <c r="AF15" i="14"/>
  <c r="Q14" i="13"/>
  <c r="AE14" i="13" s="1"/>
  <c r="AF14" i="13"/>
  <c r="Q502" i="12"/>
  <c r="AE502" i="12" s="1"/>
  <c r="AF502" i="12"/>
  <c r="Q470" i="12"/>
  <c r="AE470" i="12" s="1"/>
  <c r="AF470" i="12"/>
  <c r="Q430" i="12"/>
  <c r="AE430" i="12" s="1"/>
  <c r="AF430" i="12"/>
  <c r="Q398" i="12"/>
  <c r="AE398" i="12" s="1"/>
  <c r="AF398" i="12"/>
  <c r="Q366" i="12"/>
  <c r="AE366" i="12" s="1"/>
  <c r="AF366" i="12"/>
  <c r="AF342" i="12"/>
  <c r="Q342" i="12"/>
  <c r="AE342" i="12" s="1"/>
  <c r="Q310" i="12"/>
  <c r="AF310" i="12"/>
  <c r="Q270" i="12"/>
  <c r="AE270" i="12" s="1"/>
  <c r="AF270" i="12"/>
  <c r="Q238" i="12"/>
  <c r="AE238" i="12" s="1"/>
  <c r="AF238" i="12"/>
  <c r="Q214" i="12"/>
  <c r="AF214" i="12"/>
  <c r="AF182" i="12"/>
  <c r="Q182" i="12"/>
  <c r="AE182" i="12" s="1"/>
  <c r="Q150" i="12"/>
  <c r="AE150" i="12" s="1"/>
  <c r="AF150" i="12"/>
  <c r="AF126" i="12"/>
  <c r="Q126" i="12"/>
  <c r="AE126" i="12" s="1"/>
  <c r="AF94" i="12"/>
  <c r="Q94" i="12"/>
  <c r="AE94" i="12" s="1"/>
  <c r="Q62" i="12"/>
  <c r="AE62" i="12" s="1"/>
  <c r="AF62" i="12"/>
  <c r="Q30" i="12"/>
  <c r="AE30" i="12" s="1"/>
  <c r="AF30" i="12"/>
  <c r="AK30" i="13"/>
  <c r="AM30" i="13" s="1"/>
  <c r="AF38" i="14"/>
  <c r="Q38" i="14"/>
  <c r="AE38" i="14" s="1"/>
  <c r="Q21" i="13"/>
  <c r="AE21" i="13" s="1"/>
  <c r="AF21" i="13"/>
  <c r="AF509" i="12"/>
  <c r="Q509" i="12"/>
  <c r="AE509" i="12" s="1"/>
  <c r="Q477" i="12"/>
  <c r="AF477" i="12"/>
  <c r="AF453" i="12"/>
  <c r="Q453" i="12"/>
  <c r="AF429" i="12"/>
  <c r="Q429" i="12"/>
  <c r="AE429" i="12" s="1"/>
  <c r="AF405" i="12"/>
  <c r="Q405" i="12"/>
  <c r="AE405" i="12" s="1"/>
  <c r="Q373" i="12"/>
  <c r="AE373" i="12" s="1"/>
  <c r="AF373" i="12"/>
  <c r="AF349" i="12"/>
  <c r="Q349" i="12"/>
  <c r="AE349" i="12" s="1"/>
  <c r="Q317" i="12"/>
  <c r="AE317" i="12" s="1"/>
  <c r="AF317" i="12"/>
  <c r="Q293" i="12"/>
  <c r="AF293" i="12"/>
  <c r="AF261" i="12"/>
  <c r="Q261" i="12"/>
  <c r="AE261" i="12" s="1"/>
  <c r="Q229" i="12"/>
  <c r="AE229" i="12" s="1"/>
  <c r="AF229" i="12"/>
  <c r="Q197" i="12"/>
  <c r="AE197" i="12" s="1"/>
  <c r="AF197" i="12"/>
  <c r="AF165" i="12"/>
  <c r="Q165" i="12"/>
  <c r="AE165" i="12" s="1"/>
  <c r="Q125" i="12"/>
  <c r="AE125" i="12" s="1"/>
  <c r="AF125" i="12"/>
  <c r="Q101" i="12"/>
  <c r="AE101" i="12" s="1"/>
  <c r="AF101" i="12"/>
  <c r="Q69" i="12"/>
  <c r="AE69" i="12" s="1"/>
  <c r="AF69" i="12"/>
  <c r="Q37" i="12"/>
  <c r="AF37" i="12"/>
  <c r="Q13" i="12"/>
  <c r="AE13" i="12" s="1"/>
  <c r="AF13" i="12"/>
  <c r="AK21" i="13"/>
  <c r="AM21" i="13" s="1"/>
  <c r="Q29" i="14"/>
  <c r="AE29" i="14" s="1"/>
  <c r="AF29" i="14"/>
  <c r="Q28" i="13"/>
  <c r="AE28" i="13" s="1"/>
  <c r="AF28" i="13"/>
  <c r="Q12" i="13"/>
  <c r="AE12" i="13" s="1"/>
  <c r="AF12" i="13"/>
  <c r="Q101" i="15"/>
  <c r="AE101" i="15" s="1"/>
  <c r="AF101" i="15"/>
  <c r="Q69" i="15"/>
  <c r="AE69" i="15" s="1"/>
  <c r="AF69" i="15"/>
  <c r="Q45" i="15"/>
  <c r="AE45" i="15" s="1"/>
  <c r="AF45" i="15"/>
  <c r="Q13" i="15"/>
  <c r="AE13" i="15" s="1"/>
  <c r="AF13" i="15"/>
  <c r="Q100" i="16"/>
  <c r="AE100" i="16" s="1"/>
  <c r="AF100" i="16"/>
  <c r="Q506" i="12"/>
  <c r="AE506" i="12" s="1"/>
  <c r="AF506" i="12"/>
  <c r="Q498" i="12"/>
  <c r="AE498" i="12" s="1"/>
  <c r="AF498" i="12"/>
  <c r="Q490" i="12"/>
  <c r="AE490" i="12" s="1"/>
  <c r="AF490" i="12"/>
  <c r="AF482" i="12"/>
  <c r="Q482" i="12"/>
  <c r="AE482" i="12" s="1"/>
  <c r="AF474" i="12"/>
  <c r="Q474" i="12"/>
  <c r="AE474" i="12" s="1"/>
  <c r="Q466" i="12"/>
  <c r="AE466" i="12" s="1"/>
  <c r="AF466" i="12"/>
  <c r="AF458" i="12"/>
  <c r="Q458" i="12"/>
  <c r="AE458" i="12" s="1"/>
  <c r="AF450" i="12"/>
  <c r="Q450" i="12"/>
  <c r="AE450" i="12" s="1"/>
  <c r="AF442" i="12"/>
  <c r="Q442" i="12"/>
  <c r="AE442" i="12" s="1"/>
  <c r="Q434" i="12"/>
  <c r="AE434" i="12" s="1"/>
  <c r="AF434" i="12"/>
  <c r="Q426" i="12"/>
  <c r="AE426" i="12" s="1"/>
  <c r="AF426" i="12"/>
  <c r="AF418" i="12"/>
  <c r="Q418" i="12"/>
  <c r="AE418" i="12" s="1"/>
  <c r="Q410" i="12"/>
  <c r="AE410" i="12" s="1"/>
  <c r="AF410" i="12"/>
  <c r="Q402" i="12"/>
  <c r="AE402" i="12" s="1"/>
  <c r="AF402" i="12"/>
  <c r="Q394" i="12"/>
  <c r="AF394" i="12"/>
  <c r="AF386" i="12"/>
  <c r="Q386" i="12"/>
  <c r="AE386" i="12" s="1"/>
  <c r="Q378" i="12"/>
  <c r="AE378" i="12" s="1"/>
  <c r="AF378" i="12"/>
  <c r="Q370" i="12"/>
  <c r="AE370" i="12" s="1"/>
  <c r="AF370" i="12"/>
  <c r="AF362" i="12"/>
  <c r="Q362" i="12"/>
  <c r="AE362" i="12" s="1"/>
  <c r="AF354" i="12"/>
  <c r="Q354" i="12"/>
  <c r="AE354" i="12" s="1"/>
  <c r="Q346" i="12"/>
  <c r="AE346" i="12" s="1"/>
  <c r="AF346" i="12"/>
  <c r="AF338" i="12"/>
  <c r="Q338" i="12"/>
  <c r="AE338" i="12" s="1"/>
  <c r="AF330" i="12"/>
  <c r="Q330" i="12"/>
  <c r="AF322" i="12"/>
  <c r="Q322" i="12"/>
  <c r="AE322" i="12" s="1"/>
  <c r="Q314" i="12"/>
  <c r="AE314" i="12" s="1"/>
  <c r="AF314" i="12"/>
  <c r="AF306" i="12"/>
  <c r="Q306" i="12"/>
  <c r="Q298" i="12"/>
  <c r="AE298" i="12" s="1"/>
  <c r="AF298" i="12"/>
  <c r="Q290" i="12"/>
  <c r="AE290" i="12" s="1"/>
  <c r="AF290" i="12"/>
  <c r="Q282" i="12"/>
  <c r="AE282" i="12" s="1"/>
  <c r="AF282" i="12"/>
  <c r="AF274" i="12"/>
  <c r="Q274" i="12"/>
  <c r="AE274" i="12" s="1"/>
  <c r="Q266" i="12"/>
  <c r="AE266" i="12" s="1"/>
  <c r="AF266" i="12"/>
  <c r="Q258" i="12"/>
  <c r="AE258" i="12" s="1"/>
  <c r="AF258" i="12"/>
  <c r="AF250" i="12"/>
  <c r="Q250" i="12"/>
  <c r="AE250" i="12" s="1"/>
  <c r="Q242" i="12"/>
  <c r="AE242" i="12" s="1"/>
  <c r="AF242" i="12"/>
  <c r="Q234" i="12"/>
  <c r="AE234" i="12" s="1"/>
  <c r="AF234" i="12"/>
  <c r="AF226" i="12"/>
  <c r="Q226" i="12"/>
  <c r="AE226" i="12" s="1"/>
  <c r="AF218" i="12"/>
  <c r="Q218" i="12"/>
  <c r="Q210" i="12"/>
  <c r="AE210" i="12" s="1"/>
  <c r="AF210" i="12"/>
  <c r="Q202" i="12"/>
  <c r="AF202" i="12"/>
  <c r="Q194" i="12"/>
  <c r="AF194" i="12"/>
  <c r="Q186" i="12"/>
  <c r="AF186" i="12"/>
  <c r="AF178" i="12"/>
  <c r="Q178" i="12"/>
  <c r="AE178" i="12" s="1"/>
  <c r="AF170" i="12"/>
  <c r="Q170" i="12"/>
  <c r="AE170" i="12" s="1"/>
  <c r="AF162" i="12"/>
  <c r="Q162" i="12"/>
  <c r="AF154" i="12"/>
  <c r="Q154" i="12"/>
  <c r="AE154" i="12" s="1"/>
  <c r="Q146" i="12"/>
  <c r="AF146" i="12"/>
  <c r="Q138" i="12"/>
  <c r="AE138" i="12" s="1"/>
  <c r="AF138" i="12"/>
  <c r="Q130" i="12"/>
  <c r="AE130" i="12" s="1"/>
  <c r="AF130" i="12"/>
  <c r="Q122" i="12"/>
  <c r="AE122" i="12" s="1"/>
  <c r="AF122" i="12"/>
  <c r="Q114" i="12"/>
  <c r="AE114" i="12" s="1"/>
  <c r="AF114" i="12"/>
  <c r="Q106" i="12"/>
  <c r="AF106" i="12"/>
  <c r="AF98" i="12"/>
  <c r="Q98" i="12"/>
  <c r="AE98" i="12" s="1"/>
  <c r="Q90" i="12"/>
  <c r="AE90" i="12" s="1"/>
  <c r="AF90" i="12"/>
  <c r="Q82" i="12"/>
  <c r="AE82" i="12" s="1"/>
  <c r="AF82" i="12"/>
  <c r="AF74" i="12"/>
  <c r="Q74" i="12"/>
  <c r="AE74" i="12" s="1"/>
  <c r="AF66" i="12"/>
  <c r="Q66" i="12"/>
  <c r="AE66" i="12" s="1"/>
  <c r="Q58" i="12"/>
  <c r="AE58" i="12" s="1"/>
  <c r="AF58" i="12"/>
  <c r="Q50" i="12"/>
  <c r="AE50" i="12" s="1"/>
  <c r="AF50" i="12"/>
  <c r="AF42" i="12"/>
  <c r="Q42" i="12"/>
  <c r="AE42" i="12" s="1"/>
  <c r="AF34" i="12"/>
  <c r="Q34" i="12"/>
  <c r="AE34" i="12" s="1"/>
  <c r="Q26" i="12"/>
  <c r="AE26" i="12" s="1"/>
  <c r="AF26" i="12"/>
  <c r="AF18" i="12"/>
  <c r="Q18" i="12"/>
  <c r="Q10" i="12"/>
  <c r="AE10" i="12" s="1"/>
  <c r="AF10" i="12"/>
  <c r="AK106" i="15"/>
  <c r="AM106" i="15" s="1"/>
  <c r="AK98" i="15"/>
  <c r="AM98" i="15" s="1"/>
  <c r="AK90" i="15"/>
  <c r="AM90" i="15" s="1"/>
  <c r="AK82" i="15"/>
  <c r="AM82" i="15" s="1"/>
  <c r="AK74" i="15"/>
  <c r="AM74" i="15" s="1"/>
  <c r="AK66" i="15"/>
  <c r="AM66" i="15" s="1"/>
  <c r="AK58" i="15"/>
  <c r="AM58" i="15" s="1"/>
  <c r="AK50" i="15"/>
  <c r="AM50" i="15" s="1"/>
  <c r="AK42" i="15"/>
  <c r="AM42" i="15" s="1"/>
  <c r="AK34" i="15"/>
  <c r="AM34" i="15" s="1"/>
  <c r="AK26" i="15"/>
  <c r="AM26" i="15" s="1"/>
  <c r="AK18" i="15"/>
  <c r="AM18" i="15" s="1"/>
  <c r="AK34" i="13"/>
  <c r="AK26" i="13"/>
  <c r="AM26" i="13" s="1"/>
  <c r="AK18" i="13"/>
  <c r="AM18" i="13" s="1"/>
  <c r="Q42" i="14"/>
  <c r="AE42" i="14" s="1"/>
  <c r="AF42" i="14"/>
  <c r="Q34" i="14"/>
  <c r="AE34" i="14" s="1"/>
  <c r="AF34" i="14"/>
  <c r="Q26" i="14"/>
  <c r="AF26" i="14"/>
  <c r="Q18" i="14"/>
  <c r="AE18" i="14" s="1"/>
  <c r="AF18" i="14"/>
  <c r="Q10" i="14"/>
  <c r="AF10" i="14"/>
  <c r="Q33" i="13"/>
  <c r="AE33" i="13" s="1"/>
  <c r="AF33" i="13"/>
  <c r="Q25" i="13"/>
  <c r="AE25" i="13" s="1"/>
  <c r="AF25" i="13"/>
  <c r="AF17" i="13"/>
  <c r="Q17" i="13"/>
  <c r="AE17" i="13" s="1"/>
  <c r="Q9" i="13"/>
  <c r="AE9" i="13" s="1"/>
  <c r="AF9" i="13"/>
  <c r="AK242" i="16"/>
  <c r="AM242" i="16" s="1"/>
  <c r="AK234" i="16"/>
  <c r="AM234" i="16" s="1"/>
  <c r="AK226" i="16"/>
  <c r="AM226" i="16" s="1"/>
  <c r="AK218" i="16"/>
  <c r="AM218" i="16" s="1"/>
  <c r="AK210" i="16"/>
  <c r="AM210" i="16" s="1"/>
  <c r="AK202" i="16"/>
  <c r="AM202" i="16" s="1"/>
  <c r="AK194" i="16"/>
  <c r="AM194" i="16" s="1"/>
  <c r="AK186" i="16"/>
  <c r="AM186" i="16" s="1"/>
  <c r="AK178" i="16"/>
  <c r="AM178" i="16" s="1"/>
  <c r="AK170" i="16"/>
  <c r="AM170" i="16" s="1"/>
  <c r="AK162" i="16"/>
  <c r="AK154" i="16"/>
  <c r="AM154" i="16" s="1"/>
  <c r="AK146" i="16"/>
  <c r="AM146" i="16" s="1"/>
  <c r="AK138" i="16"/>
  <c r="AM138" i="16" s="1"/>
  <c r="AK130" i="16"/>
  <c r="AM130" i="16" s="1"/>
  <c r="AK122" i="16"/>
  <c r="AM122" i="16" s="1"/>
  <c r="AK114" i="16"/>
  <c r="AM114" i="16" s="1"/>
  <c r="AK106" i="16"/>
  <c r="AM106" i="16" s="1"/>
  <c r="AK98" i="16"/>
  <c r="AM98" i="16" s="1"/>
  <c r="AK90" i="16"/>
  <c r="AM90" i="16" s="1"/>
  <c r="AK82" i="16"/>
  <c r="AM82" i="16" s="1"/>
  <c r="AK74" i="16"/>
  <c r="AM74" i="16" s="1"/>
  <c r="AK66" i="16"/>
  <c r="AK58" i="16"/>
  <c r="AK50" i="16"/>
  <c r="AM50" i="16" s="1"/>
  <c r="AK42" i="16"/>
  <c r="AM42" i="16" s="1"/>
  <c r="AK34" i="16"/>
  <c r="AM34" i="16" s="1"/>
  <c r="AK25" i="16"/>
  <c r="AM25" i="16" s="1"/>
  <c r="AK16" i="16"/>
  <c r="AM16" i="16" s="1"/>
  <c r="AK7" i="16"/>
  <c r="AM7" i="16" s="1"/>
  <c r="AK42" i="14"/>
  <c r="AM42" i="14" s="1"/>
  <c r="AK26" i="14"/>
  <c r="AM26" i="14" s="1"/>
  <c r="AK10" i="14"/>
  <c r="AM10" i="14" s="1"/>
  <c r="AF103" i="15"/>
  <c r="Q103" i="15"/>
  <c r="AE103" i="15" s="1"/>
  <c r="Q95" i="15"/>
  <c r="AE95" i="15" s="1"/>
  <c r="AF95" i="15"/>
  <c r="AF87" i="15"/>
  <c r="Q87" i="15"/>
  <c r="AE87" i="15" s="1"/>
  <c r="Q79" i="15"/>
  <c r="AE79" i="15" s="1"/>
  <c r="AF79" i="15"/>
  <c r="AF71" i="15"/>
  <c r="Q71" i="15"/>
  <c r="Q63" i="15"/>
  <c r="AE63" i="15" s="1"/>
  <c r="AF63" i="15"/>
  <c r="AF55" i="15"/>
  <c r="Q55" i="15"/>
  <c r="AE55" i="15" s="1"/>
  <c r="AF47" i="15"/>
  <c r="Q47" i="15"/>
  <c r="Q39" i="15"/>
  <c r="AE39" i="15" s="1"/>
  <c r="AF39" i="15"/>
  <c r="AF31" i="15"/>
  <c r="Q31" i="15"/>
  <c r="AE31" i="15" s="1"/>
  <c r="Q23" i="15"/>
  <c r="AE23" i="15" s="1"/>
  <c r="AF23" i="15"/>
  <c r="Q15" i="15"/>
  <c r="AE15" i="15" s="1"/>
  <c r="AF15" i="15"/>
  <c r="Q7" i="15"/>
  <c r="AE7" i="15" s="1"/>
  <c r="AF7" i="15"/>
  <c r="Q246" i="16"/>
  <c r="AF246" i="16"/>
  <c r="Q238" i="16"/>
  <c r="AF238" i="16"/>
  <c r="AF230" i="16"/>
  <c r="Q230" i="16"/>
  <c r="AE230" i="16" s="1"/>
  <c r="AF222" i="16"/>
  <c r="Q222" i="16"/>
  <c r="Q214" i="16"/>
  <c r="AE214" i="16" s="1"/>
  <c r="AF214" i="16"/>
  <c r="Q206" i="16"/>
  <c r="AF206" i="16"/>
  <c r="Q198" i="16"/>
  <c r="AE198" i="16" s="1"/>
  <c r="AF198" i="16"/>
  <c r="AF190" i="16"/>
  <c r="Q190" i="16"/>
  <c r="AE190" i="16" s="1"/>
  <c r="Q182" i="16"/>
  <c r="AE182" i="16" s="1"/>
  <c r="AF182" i="16"/>
  <c r="Q174" i="16"/>
  <c r="AE174" i="16" s="1"/>
  <c r="AF174" i="16"/>
  <c r="Q166" i="16"/>
  <c r="AE166" i="16" s="1"/>
  <c r="AF166" i="16"/>
  <c r="Q158" i="16"/>
  <c r="AE158" i="16" s="1"/>
  <c r="AF158" i="16"/>
  <c r="AF150" i="16"/>
  <c r="Q150" i="16"/>
  <c r="Q142" i="16"/>
  <c r="AE142" i="16" s="1"/>
  <c r="AF142" i="16"/>
  <c r="AF134" i="16"/>
  <c r="Q134" i="16"/>
  <c r="Q126" i="16"/>
  <c r="AE126" i="16" s="1"/>
  <c r="AF126" i="16"/>
  <c r="Q118" i="16"/>
  <c r="AE118" i="16" s="1"/>
  <c r="AF118" i="16"/>
  <c r="AF110" i="16"/>
  <c r="Q110" i="16"/>
  <c r="AE110" i="16" s="1"/>
  <c r="AF102" i="16"/>
  <c r="Q102" i="16"/>
  <c r="AE102" i="16" s="1"/>
  <c r="AF94" i="16"/>
  <c r="Q94" i="16"/>
  <c r="AF86" i="16"/>
  <c r="Q86" i="16"/>
  <c r="Q78" i="16"/>
  <c r="AF78" i="16"/>
  <c r="AF70" i="16"/>
  <c r="Q70" i="16"/>
  <c r="AE70" i="16" s="1"/>
  <c r="Q62" i="16"/>
  <c r="AE62" i="16" s="1"/>
  <c r="AF62" i="16"/>
  <c r="Q54" i="16"/>
  <c r="AF54" i="16"/>
  <c r="Q46" i="16"/>
  <c r="AE46" i="16" s="1"/>
  <c r="AF46" i="16"/>
  <c r="Q38" i="16"/>
  <c r="AF38" i="16"/>
  <c r="Q30" i="16"/>
  <c r="AF30" i="16"/>
  <c r="AF22" i="16"/>
  <c r="Q22" i="16"/>
  <c r="AE22" i="16" s="1"/>
  <c r="AF14" i="16"/>
  <c r="Q14" i="16"/>
  <c r="AE14" i="16" s="1"/>
  <c r="Q100" i="15"/>
  <c r="AF100" i="15"/>
  <c r="AF92" i="15"/>
  <c r="Q92" i="15"/>
  <c r="AE92" i="15" s="1"/>
  <c r="Q84" i="15"/>
  <c r="AE84" i="15" s="1"/>
  <c r="AF84" i="15"/>
  <c r="AF76" i="15"/>
  <c r="Q76" i="15"/>
  <c r="AE76" i="15" s="1"/>
  <c r="Q68" i="15"/>
  <c r="AF68" i="15"/>
  <c r="Q60" i="15"/>
  <c r="AE60" i="15" s="1"/>
  <c r="AF60" i="15"/>
  <c r="Q52" i="15"/>
  <c r="AE52" i="15" s="1"/>
  <c r="AF52" i="15"/>
  <c r="Q44" i="15"/>
  <c r="AE44" i="15" s="1"/>
  <c r="AF44" i="15"/>
  <c r="AF36" i="15"/>
  <c r="Q36" i="15"/>
  <c r="AE36" i="15" s="1"/>
  <c r="Q28" i="15"/>
  <c r="AE28" i="15" s="1"/>
  <c r="AF28" i="15"/>
  <c r="Q20" i="15"/>
  <c r="AE20" i="15" s="1"/>
  <c r="AF20" i="15"/>
  <c r="AF12" i="15"/>
  <c r="Q12" i="15"/>
  <c r="AE12" i="15" s="1"/>
  <c r="AF243" i="16"/>
  <c r="Q243" i="16"/>
  <c r="AF235" i="16"/>
  <c r="Q235" i="16"/>
  <c r="AE235" i="16" s="1"/>
  <c r="Q227" i="16"/>
  <c r="AE227" i="16" s="1"/>
  <c r="AF227" i="16"/>
  <c r="AF219" i="16"/>
  <c r="Q219" i="16"/>
  <c r="Q211" i="16"/>
  <c r="AF211" i="16"/>
  <c r="Q203" i="16"/>
  <c r="AE203" i="16" s="1"/>
  <c r="AF203" i="16"/>
  <c r="Q195" i="16"/>
  <c r="AE195" i="16" s="1"/>
  <c r="AF195" i="16"/>
  <c r="Q187" i="16"/>
  <c r="AF187" i="16"/>
  <c r="AF179" i="16"/>
  <c r="Q179" i="16"/>
  <c r="AE179" i="16" s="1"/>
  <c r="Q171" i="16"/>
  <c r="AF171" i="16"/>
  <c r="Q163" i="16"/>
  <c r="AF163" i="16"/>
  <c r="Q155" i="16"/>
  <c r="AE155" i="16" s="1"/>
  <c r="AF155" i="16"/>
  <c r="Q147" i="16"/>
  <c r="AF147" i="16"/>
  <c r="Q139" i="16"/>
  <c r="AE139" i="16" s="1"/>
  <c r="AF139" i="16"/>
  <c r="AF131" i="16"/>
  <c r="Q131" i="16"/>
  <c r="AE131" i="16" s="1"/>
  <c r="AF123" i="16"/>
  <c r="Q123" i="16"/>
  <c r="AE123" i="16" s="1"/>
  <c r="Q115" i="16"/>
  <c r="AF115" i="16"/>
  <c r="AF107" i="16"/>
  <c r="Q107" i="16"/>
  <c r="AE107" i="16" s="1"/>
  <c r="Q99" i="16"/>
  <c r="AE99" i="16" s="1"/>
  <c r="AF99" i="16"/>
  <c r="AF91" i="16"/>
  <c r="Q91" i="16"/>
  <c r="AE91" i="16" s="1"/>
  <c r="Q83" i="16"/>
  <c r="AE83" i="16" s="1"/>
  <c r="AF83" i="16"/>
  <c r="Q75" i="16"/>
  <c r="AE75" i="16" s="1"/>
  <c r="AF75" i="16"/>
  <c r="AF67" i="16"/>
  <c r="Q67" i="16"/>
  <c r="AE67" i="16" s="1"/>
  <c r="AF59" i="16"/>
  <c r="Q59" i="16"/>
  <c r="AE59" i="16" s="1"/>
  <c r="AF51" i="16"/>
  <c r="Q51" i="16"/>
  <c r="AE51" i="16" s="1"/>
  <c r="AF43" i="16"/>
  <c r="Q43" i="16"/>
  <c r="Q35" i="16"/>
  <c r="AE35" i="16" s="1"/>
  <c r="AF35" i="16"/>
  <c r="AF27" i="16"/>
  <c r="Q27" i="16"/>
  <c r="Q19" i="16"/>
  <c r="AE19" i="16" s="1"/>
  <c r="AF19" i="16"/>
  <c r="Q11" i="16"/>
  <c r="AE11" i="16" s="1"/>
  <c r="AF11" i="16"/>
  <c r="Q107" i="15"/>
  <c r="AE107" i="15" s="1"/>
  <c r="AF107" i="15"/>
  <c r="AF99" i="15"/>
  <c r="Q99" i="15"/>
  <c r="AE99" i="15" s="1"/>
  <c r="Q91" i="15"/>
  <c r="AE91" i="15" s="1"/>
  <c r="AF91" i="15"/>
  <c r="Q83" i="15"/>
  <c r="AE83" i="15" s="1"/>
  <c r="AF83" i="15"/>
  <c r="Q75" i="15"/>
  <c r="AE75" i="15" s="1"/>
  <c r="AF75" i="15"/>
  <c r="Q67" i="15"/>
  <c r="AE67" i="15" s="1"/>
  <c r="AF67" i="15"/>
  <c r="AF59" i="15"/>
  <c r="Q59" i="15"/>
  <c r="AE59" i="15" s="1"/>
  <c r="Q51" i="15"/>
  <c r="AE51" i="15" s="1"/>
  <c r="AF51" i="15"/>
  <c r="AF43" i="15"/>
  <c r="Q43" i="15"/>
  <c r="AE43" i="15" s="1"/>
  <c r="AF35" i="15"/>
  <c r="Q35" i="15"/>
  <c r="AE35" i="15" s="1"/>
  <c r="Q27" i="15"/>
  <c r="AF27" i="15"/>
  <c r="Q19" i="15"/>
  <c r="AE19" i="15" s="1"/>
  <c r="AF19" i="15"/>
  <c r="Q11" i="15"/>
  <c r="AE11" i="15" s="1"/>
  <c r="AF11" i="15"/>
  <c r="AF242" i="16"/>
  <c r="Q242" i="16"/>
  <c r="AE242" i="16" s="1"/>
  <c r="Q234" i="16"/>
  <c r="AE234" i="16" s="1"/>
  <c r="AF234" i="16"/>
  <c r="AF226" i="16"/>
  <c r="Q226" i="16"/>
  <c r="AE226" i="16" s="1"/>
  <c r="AF218" i="16"/>
  <c r="Q218" i="16"/>
  <c r="Q210" i="16"/>
  <c r="AE210" i="16" s="1"/>
  <c r="AF210" i="16"/>
  <c r="AF202" i="16"/>
  <c r="Q202" i="16"/>
  <c r="AE202" i="16" s="1"/>
  <c r="Q194" i="16"/>
  <c r="AE194" i="16" s="1"/>
  <c r="AF194" i="16"/>
  <c r="AF186" i="16"/>
  <c r="Q186" i="16"/>
  <c r="Q178" i="16"/>
  <c r="AF178" i="16"/>
  <c r="Q170" i="16"/>
  <c r="AF170" i="16"/>
  <c r="Q162" i="16"/>
  <c r="AF162" i="16"/>
  <c r="Q154" i="16"/>
  <c r="AE154" i="16" s="1"/>
  <c r="AF154" i="16"/>
  <c r="Q146" i="16"/>
  <c r="AF146" i="16"/>
  <c r="Q138" i="16"/>
  <c r="AF138" i="16"/>
  <c r="Q130" i="16"/>
  <c r="AE130" i="16" s="1"/>
  <c r="AF130" i="16"/>
  <c r="AF122" i="16"/>
  <c r="Q122" i="16"/>
  <c r="AF114" i="16"/>
  <c r="Q114" i="16"/>
  <c r="AE114" i="16" s="1"/>
  <c r="Q106" i="16"/>
  <c r="AE106" i="16" s="1"/>
  <c r="AF106" i="16"/>
  <c r="AF98" i="16"/>
  <c r="Q98" i="16"/>
  <c r="AE98" i="16" s="1"/>
  <c r="AF90" i="16"/>
  <c r="Q90" i="16"/>
  <c r="AE90" i="16" s="1"/>
  <c r="AF82" i="16"/>
  <c r="Q82" i="16"/>
  <c r="AE82" i="16" s="1"/>
  <c r="AF74" i="16"/>
  <c r="Q74" i="16"/>
  <c r="AE74" i="16" s="1"/>
  <c r="AF66" i="16"/>
  <c r="Q66" i="16"/>
  <c r="AF58" i="16"/>
  <c r="Q58" i="16"/>
  <c r="AF50" i="16"/>
  <c r="Q50" i="16"/>
  <c r="Q42" i="16"/>
  <c r="AF42" i="16"/>
  <c r="Q34" i="16"/>
  <c r="AE34" i="16" s="1"/>
  <c r="AF34" i="16"/>
  <c r="Q26" i="16"/>
  <c r="AE26" i="16" s="1"/>
  <c r="AF26" i="16"/>
  <c r="AF18" i="16"/>
  <c r="Q18" i="16"/>
  <c r="AF10" i="16"/>
  <c r="Q10" i="16"/>
  <c r="AE10" i="16" s="1"/>
  <c r="Q106" i="15"/>
  <c r="AE106" i="15" s="1"/>
  <c r="AF106" i="15"/>
  <c r="Q98" i="15"/>
  <c r="AE98" i="15" s="1"/>
  <c r="AF98" i="15"/>
  <c r="Q90" i="15"/>
  <c r="AE90" i="15" s="1"/>
  <c r="AF90" i="15"/>
  <c r="Q82" i="15"/>
  <c r="AE82" i="15" s="1"/>
  <c r="AF82" i="15"/>
  <c r="Q74" i="15"/>
  <c r="AE74" i="15" s="1"/>
  <c r="AF74" i="15"/>
  <c r="Q66" i="15"/>
  <c r="AE66" i="15" s="1"/>
  <c r="AF66" i="15"/>
  <c r="AF58" i="15"/>
  <c r="Q58" i="15"/>
  <c r="AE58" i="15" s="1"/>
  <c r="Q50" i="15"/>
  <c r="AE50" i="15" s="1"/>
  <c r="AF50" i="15"/>
  <c r="Q42" i="15"/>
  <c r="AE42" i="15" s="1"/>
  <c r="AF42" i="15"/>
  <c r="Q34" i="15"/>
  <c r="AE34" i="15" s="1"/>
  <c r="AF34" i="15"/>
  <c r="AF26" i="15"/>
  <c r="Q26" i="15"/>
  <c r="AE26" i="15" s="1"/>
  <c r="Q18" i="15"/>
  <c r="AE18" i="15" s="1"/>
  <c r="AF18" i="15"/>
  <c r="AF10" i="15"/>
  <c r="Q10" i="15"/>
  <c r="Q241" i="16"/>
  <c r="AF241" i="16"/>
  <c r="Q233" i="16"/>
  <c r="AF233" i="16"/>
  <c r="Q225" i="16"/>
  <c r="AE225" i="16" s="1"/>
  <c r="AF225" i="16"/>
  <c r="AF217" i="16"/>
  <c r="Q217" i="16"/>
  <c r="Q209" i="16"/>
  <c r="AF209" i="16"/>
  <c r="Q201" i="16"/>
  <c r="AE201" i="16" s="1"/>
  <c r="AF201" i="16"/>
  <c r="Q193" i="16"/>
  <c r="AE193" i="16" s="1"/>
  <c r="AF193" i="16"/>
  <c r="Q185" i="16"/>
  <c r="AF185" i="16"/>
  <c r="AF177" i="16"/>
  <c r="Q177" i="16"/>
  <c r="AE177" i="16" s="1"/>
  <c r="AF169" i="16"/>
  <c r="Q169" i="16"/>
  <c r="Q161" i="16"/>
  <c r="AF161" i="16"/>
  <c r="Q153" i="16"/>
  <c r="AF153" i="16"/>
  <c r="AF145" i="16"/>
  <c r="Q145" i="16"/>
  <c r="AE145" i="16" s="1"/>
  <c r="Q137" i="16"/>
  <c r="AF137" i="16"/>
  <c r="Q129" i="16"/>
  <c r="AE129" i="16" s="1"/>
  <c r="AF129" i="16"/>
  <c r="AF121" i="16"/>
  <c r="Q121" i="16"/>
  <c r="AE121" i="16" s="1"/>
  <c r="AF113" i="16"/>
  <c r="Q113" i="16"/>
  <c r="Q105" i="16"/>
  <c r="AE105" i="16" s="1"/>
  <c r="AF105" i="16"/>
  <c r="Q97" i="16"/>
  <c r="AF97" i="16"/>
  <c r="AF89" i="16"/>
  <c r="Q89" i="16"/>
  <c r="Q81" i="16"/>
  <c r="AF81" i="16"/>
  <c r="Q73" i="16"/>
  <c r="AE73" i="16" s="1"/>
  <c r="AF73" i="16"/>
  <c r="Q65" i="16"/>
  <c r="AE65" i="16" s="1"/>
  <c r="AF65" i="16"/>
  <c r="AF57" i="16"/>
  <c r="Q57" i="16"/>
  <c r="Q49" i="16"/>
  <c r="AE49" i="16" s="1"/>
  <c r="AF49" i="16"/>
  <c r="Q41" i="16"/>
  <c r="AE41" i="16" s="1"/>
  <c r="AF41" i="16"/>
  <c r="Q33" i="16"/>
  <c r="AE33" i="16" s="1"/>
  <c r="AF33" i="16"/>
  <c r="Q25" i="16"/>
  <c r="AF25" i="16"/>
  <c r="AF17" i="16"/>
  <c r="Q17" i="16"/>
  <c r="AF9" i="16"/>
  <c r="Q9" i="16"/>
  <c r="AE9" i="16" s="1"/>
  <c r="AM35" i="16" l="1"/>
  <c r="AI30" i="12"/>
  <c r="AI45" i="12"/>
  <c r="AI12" i="12"/>
  <c r="AE73" i="15"/>
  <c r="AE66" i="16"/>
  <c r="AE10" i="15"/>
  <c r="AE105" i="15"/>
  <c r="AM247" i="16"/>
  <c r="AE205" i="12"/>
  <c r="AM9" i="16"/>
  <c r="AI201" i="16"/>
  <c r="AI39" i="15"/>
  <c r="AI106" i="16"/>
  <c r="AI433" i="12"/>
  <c r="AI438" i="12"/>
  <c r="AI457" i="12"/>
  <c r="AI478" i="12"/>
  <c r="AI369" i="12"/>
  <c r="AI465" i="12"/>
  <c r="AI401" i="12"/>
  <c r="AI470" i="12"/>
  <c r="AI462" i="12"/>
  <c r="AI233" i="16"/>
  <c r="AI193" i="16"/>
  <c r="AI489" i="12"/>
  <c r="AI497" i="12"/>
  <c r="AI486" i="12"/>
  <c r="AI225" i="16"/>
  <c r="AI177" i="16"/>
  <c r="AI7" i="13"/>
  <c r="AI510" i="12"/>
  <c r="AI20" i="14"/>
  <c r="AI502" i="12"/>
  <c r="AI241" i="16"/>
  <c r="AI217" i="16"/>
  <c r="AI100" i="15"/>
  <c r="AE88" i="16"/>
  <c r="AM46" i="15"/>
  <c r="AE84" i="16"/>
  <c r="AM86" i="16"/>
  <c r="AM208" i="16"/>
  <c r="AE339" i="12"/>
  <c r="AM224" i="16"/>
  <c r="AM214" i="16"/>
  <c r="AE60" i="12"/>
  <c r="AM101" i="12"/>
  <c r="AE494" i="12"/>
  <c r="AM227" i="16"/>
  <c r="AE241" i="16"/>
  <c r="AE251" i="12"/>
  <c r="AE64" i="15"/>
  <c r="AE209" i="16"/>
  <c r="AM490" i="12"/>
  <c r="AI353" i="12"/>
  <c r="AI406" i="12"/>
  <c r="AI398" i="12"/>
  <c r="AI390" i="12"/>
  <c r="AI382" i="12"/>
  <c r="AI374" i="12"/>
  <c r="AI366" i="12"/>
  <c r="AI358" i="12"/>
  <c r="AI326" i="12"/>
  <c r="AI361" i="12"/>
  <c r="AI499" i="12"/>
  <c r="AI491" i="12"/>
  <c r="AI475" i="12"/>
  <c r="AI467" i="12"/>
  <c r="AI451" i="12"/>
  <c r="AI443" i="12"/>
  <c r="AI427" i="12"/>
  <c r="AI419" i="12"/>
  <c r="AI411" i="12"/>
  <c r="AI395" i="12"/>
  <c r="AI371" i="12"/>
  <c r="AI363" i="12"/>
  <c r="AI329" i="12"/>
  <c r="AI483" i="12"/>
  <c r="AE464" i="12"/>
  <c r="AE352" i="12"/>
  <c r="AE393" i="12"/>
  <c r="AE329" i="12"/>
  <c r="AE392" i="12"/>
  <c r="AE472" i="12"/>
  <c r="AE441" i="12"/>
  <c r="AE455" i="12"/>
  <c r="AE447" i="12"/>
  <c r="AE328" i="12"/>
  <c r="AE345" i="12"/>
  <c r="AE331" i="12"/>
  <c r="AE343" i="12"/>
  <c r="AE394" i="12"/>
  <c r="AE391" i="12"/>
  <c r="AE495" i="12"/>
  <c r="AE399" i="12"/>
  <c r="AE481" i="12"/>
  <c r="AE465" i="12"/>
  <c r="AE340" i="12"/>
  <c r="AM412" i="12"/>
  <c r="AE330" i="12"/>
  <c r="AE380" i="12"/>
  <c r="AE444" i="12"/>
  <c r="AE476" i="12"/>
  <c r="AE446" i="12"/>
  <c r="AE350" i="12"/>
  <c r="AE422" i="12"/>
  <c r="AE347" i="12"/>
  <c r="AE499" i="12"/>
  <c r="AI498" i="12"/>
  <c r="AI466" i="12"/>
  <c r="AI426" i="12"/>
  <c r="AI386" i="12"/>
  <c r="AI354" i="12"/>
  <c r="AI308" i="12"/>
  <c r="AI276" i="12"/>
  <c r="AI331" i="12"/>
  <c r="AI506" i="12"/>
  <c r="AI474" i="12"/>
  <c r="AI418" i="12"/>
  <c r="AI378" i="12"/>
  <c r="AI346" i="12"/>
  <c r="AI311" i="12"/>
  <c r="AI355" i="12"/>
  <c r="AI490" i="12"/>
  <c r="AI450" i="12"/>
  <c r="AI402" i="12"/>
  <c r="AI362" i="12"/>
  <c r="AI482" i="12"/>
  <c r="AI442" i="12"/>
  <c r="AI370" i="12"/>
  <c r="AI338" i="12"/>
  <c r="AI437" i="12"/>
  <c r="AI429" i="12"/>
  <c r="AI421" i="12"/>
  <c r="AI397" i="12"/>
  <c r="AI389" i="12"/>
  <c r="AI381" i="12"/>
  <c r="AE310" i="12"/>
  <c r="AE315" i="12"/>
  <c r="AE291" i="12"/>
  <c r="AE311" i="12"/>
  <c r="AE306" i="12"/>
  <c r="AE312" i="12"/>
  <c r="AE246" i="12"/>
  <c r="AE295" i="12"/>
  <c r="AM230" i="12"/>
  <c r="AE259" i="12"/>
  <c r="AE195" i="12"/>
  <c r="AE227" i="12"/>
  <c r="AI349" i="12"/>
  <c r="AE136" i="12"/>
  <c r="AI500" i="12"/>
  <c r="AI492" i="12"/>
  <c r="AI476" i="12"/>
  <c r="AI468" i="12"/>
  <c r="AI373" i="12"/>
  <c r="AI51" i="12"/>
  <c r="AI239" i="12"/>
  <c r="AE168" i="12"/>
  <c r="AI271" i="12"/>
  <c r="AI436" i="12"/>
  <c r="AI428" i="12"/>
  <c r="AI420" i="12"/>
  <c r="AI404" i="12"/>
  <c r="AI388" i="12"/>
  <c r="AI380" i="12"/>
  <c r="AI372" i="12"/>
  <c r="AI356" i="12"/>
  <c r="AI340" i="12"/>
  <c r="AI324" i="12"/>
  <c r="AE453" i="12"/>
  <c r="AE277" i="12"/>
  <c r="AE293" i="12"/>
  <c r="AE477" i="12"/>
  <c r="AE461" i="12"/>
  <c r="AE127" i="12"/>
  <c r="AE397" i="12"/>
  <c r="AE341" i="12"/>
  <c r="AE381" i="12"/>
  <c r="AE333" i="12"/>
  <c r="AE493" i="12"/>
  <c r="AI260" i="12"/>
  <c r="AI244" i="12"/>
  <c r="AI228" i="12"/>
  <c r="AI212" i="12"/>
  <c r="AI315" i="12"/>
  <c r="AI299" i="12"/>
  <c r="AI75" i="12"/>
  <c r="AI296" i="12"/>
  <c r="AI232" i="12"/>
  <c r="AI144" i="12"/>
  <c r="AI128" i="12"/>
  <c r="AI88" i="12"/>
  <c r="AI48" i="15"/>
  <c r="AI279" i="12"/>
  <c r="AI264" i="12"/>
  <c r="AI294" i="12"/>
  <c r="AI278" i="12"/>
  <c r="AI174" i="12"/>
  <c r="AI158" i="12"/>
  <c r="AI142" i="12"/>
  <c r="AI201" i="12"/>
  <c r="AI280" i="12"/>
  <c r="AI192" i="12"/>
  <c r="AE10" i="14"/>
  <c r="AE139" i="12"/>
  <c r="AE147" i="12"/>
  <c r="AE236" i="16"/>
  <c r="AE155" i="12"/>
  <c r="AE171" i="12"/>
  <c r="AE26" i="14"/>
  <c r="AE46" i="12"/>
  <c r="AE268" i="12"/>
  <c r="AE303" i="12"/>
  <c r="AE237" i="12"/>
  <c r="AM288" i="12"/>
  <c r="AE176" i="12"/>
  <c r="AI495" i="12"/>
  <c r="AI471" i="12"/>
  <c r="AI447" i="12"/>
  <c r="AI431" i="12"/>
  <c r="AI423" i="12"/>
  <c r="AI399" i="12"/>
  <c r="AI383" i="12"/>
  <c r="AI375" i="12"/>
  <c r="AI367" i="12"/>
  <c r="AI343" i="12"/>
  <c r="AI335" i="12"/>
  <c r="AI317" i="12"/>
  <c r="AI213" i="12"/>
  <c r="AI157" i="12"/>
  <c r="AI141" i="12"/>
  <c r="AI101" i="12"/>
  <c r="AI275" i="12"/>
  <c r="AI139" i="12"/>
  <c r="AI305" i="12"/>
  <c r="AI267" i="12"/>
  <c r="AI155" i="12"/>
  <c r="AI504" i="12"/>
  <c r="AI488" i="12"/>
  <c r="AI448" i="12"/>
  <c r="AI440" i="12"/>
  <c r="AI432" i="12"/>
  <c r="AI424" i="12"/>
  <c r="AI384" i="12"/>
  <c r="AI376" i="12"/>
  <c r="AI368" i="12"/>
  <c r="AI328" i="12"/>
  <c r="AE218" i="12"/>
  <c r="AE198" i="12"/>
  <c r="AE33" i="15"/>
  <c r="AI298" i="12"/>
  <c r="AI290" i="12"/>
  <c r="AI282" i="12"/>
  <c r="AI274" i="12"/>
  <c r="AI242" i="12"/>
  <c r="AI226" i="12"/>
  <c r="AI297" i="12"/>
  <c r="AI281" i="12"/>
  <c r="AI265" i="12"/>
  <c r="AE223" i="12"/>
  <c r="AI197" i="12"/>
  <c r="AI181" i="12"/>
  <c r="AI165" i="12"/>
  <c r="AI62" i="12"/>
  <c r="AI27" i="14"/>
  <c r="AI307" i="12"/>
  <c r="AI131" i="12"/>
  <c r="AI34" i="14"/>
  <c r="AI51" i="15"/>
  <c r="AI36" i="15"/>
  <c r="AI235" i="12"/>
  <c r="AI27" i="12"/>
  <c r="AI33" i="14"/>
  <c r="AI209" i="12"/>
  <c r="AI185" i="12"/>
  <c r="AI169" i="12"/>
  <c r="AI43" i="14"/>
  <c r="AI167" i="12"/>
  <c r="AI206" i="12"/>
  <c r="AI269" i="12"/>
  <c r="AI261" i="12"/>
  <c r="AI245" i="12"/>
  <c r="AI229" i="12"/>
  <c r="AI221" i="12"/>
  <c r="AI173" i="12"/>
  <c r="AI284" i="12"/>
  <c r="AI20" i="15"/>
  <c r="AI219" i="12"/>
  <c r="AI187" i="12"/>
  <c r="AE202" i="12"/>
  <c r="AI17" i="14"/>
  <c r="AI289" i="12"/>
  <c r="AI273" i="12"/>
  <c r="AI257" i="12"/>
  <c r="AI241" i="12"/>
  <c r="AI225" i="12"/>
  <c r="AI217" i="12"/>
  <c r="AE249" i="12"/>
  <c r="AI211" i="12"/>
  <c r="AI107" i="12"/>
  <c r="AI104" i="12"/>
  <c r="AE215" i="12"/>
  <c r="AE146" i="12"/>
  <c r="AE102" i="12"/>
  <c r="AE216" i="12"/>
  <c r="AE192" i="12"/>
  <c r="AE214" i="12"/>
  <c r="AE84" i="12"/>
  <c r="AE79" i="12"/>
  <c r="AE120" i="12"/>
  <c r="AM206" i="12"/>
  <c r="AM148" i="12"/>
  <c r="AE162" i="12"/>
  <c r="AE248" i="12"/>
  <c r="AE75" i="12"/>
  <c r="AE206" i="12"/>
  <c r="AE8" i="15"/>
  <c r="AE102" i="15"/>
  <c r="AE49" i="12"/>
  <c r="AE222" i="16"/>
  <c r="AE217" i="16"/>
  <c r="AE233" i="16"/>
  <c r="AE238" i="16"/>
  <c r="AE87" i="12"/>
  <c r="AE143" i="12"/>
  <c r="AE100" i="15"/>
  <c r="AE219" i="16"/>
  <c r="AE35" i="13"/>
  <c r="AE228" i="16"/>
  <c r="AE18" i="12"/>
  <c r="AM148" i="16"/>
  <c r="AE186" i="12"/>
  <c r="AE243" i="16"/>
  <c r="AE221" i="16"/>
  <c r="AE240" i="16"/>
  <c r="I7" i="7"/>
  <c r="AE216" i="16"/>
  <c r="AE218" i="16"/>
  <c r="AE229" i="16"/>
  <c r="AE231" i="16"/>
  <c r="AM149" i="12"/>
  <c r="AE121" i="12"/>
  <c r="AE194" i="12"/>
  <c r="AI11" i="14"/>
  <c r="AI81" i="16"/>
  <c r="AI57" i="16"/>
  <c r="AI59" i="12"/>
  <c r="AI43" i="12"/>
  <c r="AI11" i="12"/>
  <c r="AI42" i="14"/>
  <c r="AE16" i="14"/>
  <c r="AM173" i="12"/>
  <c r="AE32" i="13"/>
  <c r="AI32" i="13"/>
  <c r="AI24" i="13"/>
  <c r="AI16" i="13"/>
  <c r="AI220" i="12"/>
  <c r="AI196" i="12"/>
  <c r="AI156" i="12"/>
  <c r="AI124" i="12"/>
  <c r="AI108" i="12"/>
  <c r="AI68" i="12"/>
  <c r="AI52" i="12"/>
  <c r="AI44" i="12"/>
  <c r="AI28" i="12"/>
  <c r="AI105" i="16"/>
  <c r="AI89" i="16"/>
  <c r="AI33" i="16"/>
  <c r="AI92" i="15"/>
  <c r="AI76" i="15"/>
  <c r="AI60" i="15"/>
  <c r="AI28" i="15"/>
  <c r="AI23" i="13"/>
  <c r="AI115" i="12"/>
  <c r="AI91" i="12"/>
  <c r="AI35" i="12"/>
  <c r="I9" i="7"/>
  <c r="AI10" i="14"/>
  <c r="AI216" i="16"/>
  <c r="AI192" i="16"/>
  <c r="AI152" i="16"/>
  <c r="AI128" i="16"/>
  <c r="AI56" i="16"/>
  <c r="AI32" i="16"/>
  <c r="AE21" i="14"/>
  <c r="AI107" i="15"/>
  <c r="AI83" i="15"/>
  <c r="AI67" i="15"/>
  <c r="AI27" i="15"/>
  <c r="AI19" i="15"/>
  <c r="AI73" i="16"/>
  <c r="AI49" i="16"/>
  <c r="AE116" i="12"/>
  <c r="AI52" i="15"/>
  <c r="AI15" i="13"/>
  <c r="AI179" i="12"/>
  <c r="AI123" i="12"/>
  <c r="AI67" i="12"/>
  <c r="AI26" i="14"/>
  <c r="AI144" i="16"/>
  <c r="AI40" i="16"/>
  <c r="AI16" i="16"/>
  <c r="AM45" i="14"/>
  <c r="AI91" i="15"/>
  <c r="AI59" i="15"/>
  <c r="AI43" i="15"/>
  <c r="AI11" i="15"/>
  <c r="AI97" i="16"/>
  <c r="AI41" i="16"/>
  <c r="AI224" i="16"/>
  <c r="AI184" i="16"/>
  <c r="AI160" i="16"/>
  <c r="AI88" i="16"/>
  <c r="AI72" i="16"/>
  <c r="AI48" i="16"/>
  <c r="AM23" i="14"/>
  <c r="AI99" i="15"/>
  <c r="AI75" i="15"/>
  <c r="AI35" i="15"/>
  <c r="AE111" i="12"/>
  <c r="AI41" i="14"/>
  <c r="AI9" i="14"/>
  <c r="AI199" i="16"/>
  <c r="AI167" i="16"/>
  <c r="AI135" i="16"/>
  <c r="AI39" i="16"/>
  <c r="AI82" i="15"/>
  <c r="AI50" i="15"/>
  <c r="AI170" i="12"/>
  <c r="AI138" i="12"/>
  <c r="AI114" i="12"/>
  <c r="AE37" i="12"/>
  <c r="AI16" i="14"/>
  <c r="AI246" i="16"/>
  <c r="AI182" i="16"/>
  <c r="AI118" i="16"/>
  <c r="AI38" i="16"/>
  <c r="AE29" i="12"/>
  <c r="AI89" i="15"/>
  <c r="AI57" i="15"/>
  <c r="AI33" i="15"/>
  <c r="AI29" i="13"/>
  <c r="AI153" i="12"/>
  <c r="AI89" i="12"/>
  <c r="AI57" i="12"/>
  <c r="AM34" i="13"/>
  <c r="AI39" i="14"/>
  <c r="AI23" i="14"/>
  <c r="AI7" i="14"/>
  <c r="AI245" i="16"/>
  <c r="AI237" i="16"/>
  <c r="AI221" i="16"/>
  <c r="AI213" i="16"/>
  <c r="AI197" i="16"/>
  <c r="AI181" i="16"/>
  <c r="AI165" i="16"/>
  <c r="AI149" i="16"/>
  <c r="AI133" i="16"/>
  <c r="AI125" i="16"/>
  <c r="AI117" i="16"/>
  <c r="AI101" i="16"/>
  <c r="AI93" i="16"/>
  <c r="AI85" i="16"/>
  <c r="AI69" i="16"/>
  <c r="AI37" i="16"/>
  <c r="AI21" i="16"/>
  <c r="AI13" i="16"/>
  <c r="AI104" i="15"/>
  <c r="AI96" i="15"/>
  <c r="AI88" i="15"/>
  <c r="AI80" i="15"/>
  <c r="AI72" i="15"/>
  <c r="AI64" i="15"/>
  <c r="AI56" i="15"/>
  <c r="AI32" i="15"/>
  <c r="AI24" i="15"/>
  <c r="AI16" i="15"/>
  <c r="AI8" i="15"/>
  <c r="AI20" i="13"/>
  <c r="AI304" i="12"/>
  <c r="AI272" i="12"/>
  <c r="AI256" i="12"/>
  <c r="AI240" i="12"/>
  <c r="AI224" i="12"/>
  <c r="AI184" i="12"/>
  <c r="AI136" i="12"/>
  <c r="AI112" i="12"/>
  <c r="AI96" i="12"/>
  <c r="AI32" i="12"/>
  <c r="AI24" i="12"/>
  <c r="AI215" i="16"/>
  <c r="AI151" i="16"/>
  <c r="AI63" i="16"/>
  <c r="AE188" i="12"/>
  <c r="AI98" i="15"/>
  <c r="AI66" i="15"/>
  <c r="AI34" i="15"/>
  <c r="AI10" i="15"/>
  <c r="AI14" i="13"/>
  <c r="AI250" i="12"/>
  <c r="AI178" i="12"/>
  <c r="AI206" i="16"/>
  <c r="AI110" i="16"/>
  <c r="AI78" i="16"/>
  <c r="AI105" i="15"/>
  <c r="AI73" i="15"/>
  <c r="AI41" i="15"/>
  <c r="AI9" i="15"/>
  <c r="AI161" i="12"/>
  <c r="AI46" i="14"/>
  <c r="AI38" i="14"/>
  <c r="AI30" i="14"/>
  <c r="AI22" i="14"/>
  <c r="AI14" i="14"/>
  <c r="AE34" i="13"/>
  <c r="AI204" i="16"/>
  <c r="AI196" i="16"/>
  <c r="AI188" i="16"/>
  <c r="AI180" i="16"/>
  <c r="AI172" i="16"/>
  <c r="AI156" i="16"/>
  <c r="AI140" i="16"/>
  <c r="AI132" i="16"/>
  <c r="AI124" i="16"/>
  <c r="AI108" i="16"/>
  <c r="AI76" i="16"/>
  <c r="AI20" i="16"/>
  <c r="AE21" i="12"/>
  <c r="AE23" i="14"/>
  <c r="AI103" i="15"/>
  <c r="AI87" i="15"/>
  <c r="AI79" i="15"/>
  <c r="AI71" i="15"/>
  <c r="AI63" i="15"/>
  <c r="AI47" i="15"/>
  <c r="AI31" i="15"/>
  <c r="AI23" i="15"/>
  <c r="AI15" i="15"/>
  <c r="AI7" i="15"/>
  <c r="AE55" i="12"/>
  <c r="AM73" i="12"/>
  <c r="AI35" i="13"/>
  <c r="AI27" i="13"/>
  <c r="AI19" i="13"/>
  <c r="AI11" i="13"/>
  <c r="AI247" i="12"/>
  <c r="AI231" i="12"/>
  <c r="AI223" i="12"/>
  <c r="AI175" i="12"/>
  <c r="AI151" i="12"/>
  <c r="AI135" i="12"/>
  <c r="AI119" i="12"/>
  <c r="AI111" i="12"/>
  <c r="AI95" i="12"/>
  <c r="AI87" i="12"/>
  <c r="AI79" i="12"/>
  <c r="AI71" i="12"/>
  <c r="AI63" i="12"/>
  <c r="AI39" i="12"/>
  <c r="AI23" i="12"/>
  <c r="AE106" i="12"/>
  <c r="AI207" i="16"/>
  <c r="AI175" i="16"/>
  <c r="AI143" i="16"/>
  <c r="AI47" i="16"/>
  <c r="AI90" i="15"/>
  <c r="AI58" i="15"/>
  <c r="AI26" i="15"/>
  <c r="AI30" i="13"/>
  <c r="AI154" i="12"/>
  <c r="AI90" i="12"/>
  <c r="AI34" i="12"/>
  <c r="AI18" i="12"/>
  <c r="AE17" i="14"/>
  <c r="AI32" i="14"/>
  <c r="AI8" i="14"/>
  <c r="AI230" i="16"/>
  <c r="AI166" i="16"/>
  <c r="AI134" i="16"/>
  <c r="AI70" i="16"/>
  <c r="AI54" i="16"/>
  <c r="AI97" i="15"/>
  <c r="AI65" i="15"/>
  <c r="AI25" i="15"/>
  <c r="AI21" i="13"/>
  <c r="AI177" i="12"/>
  <c r="AI121" i="12"/>
  <c r="AI81" i="12"/>
  <c r="AI17" i="12"/>
  <c r="AI45" i="14"/>
  <c r="AI29" i="14"/>
  <c r="AI21" i="14"/>
  <c r="AI13" i="14"/>
  <c r="AE7" i="12"/>
  <c r="AE36" i="13"/>
  <c r="AI243" i="16"/>
  <c r="AI235" i="16"/>
  <c r="AI219" i="16"/>
  <c r="AI211" i="16"/>
  <c r="AI187" i="16"/>
  <c r="AI179" i="16"/>
  <c r="AI163" i="16"/>
  <c r="AI155" i="16"/>
  <c r="AI131" i="16"/>
  <c r="AI123" i="16"/>
  <c r="AI107" i="16"/>
  <c r="AI99" i="16"/>
  <c r="AI91" i="16"/>
  <c r="AI83" i="16"/>
  <c r="AI67" i="16"/>
  <c r="AI59" i="16"/>
  <c r="AI35" i="16"/>
  <c r="AI19" i="16"/>
  <c r="AI11" i="16"/>
  <c r="AE44" i="12"/>
  <c r="AE172" i="12"/>
  <c r="AI102" i="15"/>
  <c r="AI86" i="15"/>
  <c r="AI78" i="15"/>
  <c r="AI62" i="15"/>
  <c r="AI46" i="15"/>
  <c r="AI38" i="15"/>
  <c r="AI30" i="15"/>
  <c r="AI22" i="15"/>
  <c r="AE49" i="15"/>
  <c r="AE88" i="12"/>
  <c r="AM29" i="12"/>
  <c r="AI34" i="13"/>
  <c r="AI26" i="13"/>
  <c r="AI18" i="13"/>
  <c r="AI10" i="13"/>
  <c r="AI286" i="12"/>
  <c r="AI254" i="12"/>
  <c r="AI238" i="12"/>
  <c r="AI222" i="12"/>
  <c r="AI214" i="12"/>
  <c r="AI190" i="12"/>
  <c r="AI110" i="12"/>
  <c r="AI102" i="12"/>
  <c r="AI86" i="12"/>
  <c r="AI70" i="12"/>
  <c r="AI54" i="12"/>
  <c r="AI22" i="12"/>
  <c r="I6" i="7"/>
  <c r="I8" i="7"/>
  <c r="AI25" i="14"/>
  <c r="AI191" i="16"/>
  <c r="AI159" i="16"/>
  <c r="AI55" i="16"/>
  <c r="AI106" i="15"/>
  <c r="AI74" i="15"/>
  <c r="AI42" i="15"/>
  <c r="AI18" i="15"/>
  <c r="AE137" i="12"/>
  <c r="AI98" i="12"/>
  <c r="AI24" i="14"/>
  <c r="AI222" i="16"/>
  <c r="AI190" i="16"/>
  <c r="AI158" i="16"/>
  <c r="AI126" i="16"/>
  <c r="AI62" i="16"/>
  <c r="AI49" i="15"/>
  <c r="AI17" i="15"/>
  <c r="AE41" i="12"/>
  <c r="AI13" i="13"/>
  <c r="AI73" i="12"/>
  <c r="AI25" i="12"/>
  <c r="AE47" i="15"/>
  <c r="AI44" i="14"/>
  <c r="AI36" i="14"/>
  <c r="AI28" i="14"/>
  <c r="AI12" i="14"/>
  <c r="AI242" i="16"/>
  <c r="AI210" i="16"/>
  <c r="AI202" i="16"/>
  <c r="AI194" i="16"/>
  <c r="AI186" i="16"/>
  <c r="AI178" i="16"/>
  <c r="AI162" i="16"/>
  <c r="AI146" i="16"/>
  <c r="AI138" i="16"/>
  <c r="AI114" i="16"/>
  <c r="AI98" i="16"/>
  <c r="AI74" i="16"/>
  <c r="AI66" i="16"/>
  <c r="AI42" i="16"/>
  <c r="AI34" i="16"/>
  <c r="AI26" i="16"/>
  <c r="AI18" i="16"/>
  <c r="AI10" i="16"/>
  <c r="AE22" i="14"/>
  <c r="AI101" i="15"/>
  <c r="AI85" i="15"/>
  <c r="AI77" i="15"/>
  <c r="AI69" i="15"/>
  <c r="AI53" i="15"/>
  <c r="AI45" i="15"/>
  <c r="AI29" i="15"/>
  <c r="AI21" i="15"/>
  <c r="AI13" i="15"/>
  <c r="AE14" i="12"/>
  <c r="AI9" i="13"/>
  <c r="AI301" i="12"/>
  <c r="AI285" i="12"/>
  <c r="AI237" i="12"/>
  <c r="AI205" i="12"/>
  <c r="AI117" i="12"/>
  <c r="AI109" i="12"/>
  <c r="AI85" i="12"/>
  <c r="AI77" i="12"/>
  <c r="AI61" i="12"/>
  <c r="AI29" i="12"/>
  <c r="AM7" i="14"/>
  <c r="AE40" i="14"/>
  <c r="AE7" i="14"/>
  <c r="AM32" i="14"/>
  <c r="AE15" i="14"/>
  <c r="AE30" i="14"/>
  <c r="AE65" i="15"/>
  <c r="AE71" i="15"/>
  <c r="AE72" i="15"/>
  <c r="AE27" i="15"/>
  <c r="AE68" i="15"/>
  <c r="AE24" i="15"/>
  <c r="AE89" i="15"/>
  <c r="AE32" i="15"/>
  <c r="AE54" i="15"/>
  <c r="AE168" i="16"/>
  <c r="AE153" i="16"/>
  <c r="AE162" i="16"/>
  <c r="AE171" i="16"/>
  <c r="AM162" i="16"/>
  <c r="AE160" i="16"/>
  <c r="AE163" i="16"/>
  <c r="AE173" i="16"/>
  <c r="AE170" i="16"/>
  <c r="I10" i="7"/>
  <c r="AE169" i="16"/>
  <c r="AE161" i="16"/>
  <c r="AM66" i="16"/>
  <c r="AM165" i="16"/>
  <c r="AE42" i="16"/>
  <c r="AE115" i="16"/>
  <c r="AE147" i="16"/>
  <c r="AE211" i="16"/>
  <c r="AE134" i="16"/>
  <c r="AM116" i="16"/>
  <c r="AE20" i="16"/>
  <c r="AE52" i="16"/>
  <c r="AE181" i="16"/>
  <c r="AE32" i="16"/>
  <c r="AM176" i="16"/>
  <c r="AE18" i="16"/>
  <c r="AE50" i="16"/>
  <c r="AE27" i="16"/>
  <c r="AE38" i="16"/>
  <c r="AM58" i="16"/>
  <c r="AM8" i="16"/>
  <c r="AM139" i="16"/>
  <c r="AE164" i="16"/>
  <c r="AE21" i="16"/>
  <c r="AE53" i="16"/>
  <c r="AE149" i="16"/>
  <c r="AE176" i="16"/>
  <c r="AM55" i="16"/>
  <c r="AE137" i="16"/>
  <c r="AE178" i="16"/>
  <c r="AE187" i="16"/>
  <c r="AE125" i="16"/>
  <c r="AM32" i="16"/>
  <c r="AE17" i="16"/>
  <c r="AE122" i="16"/>
  <c r="AE78" i="16"/>
  <c r="AE189" i="16"/>
  <c r="AE87" i="16"/>
  <c r="AE175" i="16"/>
  <c r="AE39" i="16"/>
  <c r="AE89" i="16"/>
  <c r="AE43" i="16"/>
  <c r="AE54" i="16"/>
  <c r="AE246" i="16"/>
  <c r="AE44" i="16"/>
  <c r="AE180" i="16"/>
  <c r="AE37" i="16"/>
  <c r="AE197" i="16"/>
  <c r="AE8" i="16"/>
  <c r="AE80" i="16"/>
  <c r="AE28" i="16"/>
  <c r="AM144" i="16"/>
  <c r="AE58" i="16"/>
  <c r="AE186" i="16"/>
  <c r="AE86" i="16"/>
  <c r="AE25" i="16"/>
  <c r="AE185" i="16"/>
  <c r="AE94" i="16"/>
  <c r="AE12" i="16"/>
  <c r="AE116" i="16"/>
  <c r="AE63" i="16"/>
  <c r="AE127" i="16"/>
  <c r="AE13" i="16"/>
  <c r="AE45" i="16"/>
  <c r="AE141" i="16"/>
  <c r="AE205" i="16"/>
  <c r="AE183" i="16"/>
  <c r="AM198" i="16"/>
  <c r="AM88" i="16"/>
  <c r="AE97" i="16"/>
  <c r="AE138" i="16"/>
  <c r="AE146" i="16"/>
  <c r="AE196" i="16"/>
  <c r="AE95" i="16"/>
  <c r="AE200" i="16"/>
  <c r="AE24" i="16"/>
  <c r="AE113" i="16"/>
  <c r="AE206" i="16"/>
  <c r="AE81" i="16"/>
  <c r="AE150" i="16"/>
  <c r="AE57" i="16"/>
  <c r="AE30" i="16"/>
  <c r="AE15" i="16"/>
  <c r="AE248" i="16"/>
  <c r="AM137" i="16"/>
  <c r="U8" i="3"/>
  <c r="V8" i="3"/>
  <c r="Z8" i="3" s="1"/>
  <c r="AH8" i="3"/>
  <c r="AJ8" i="3" s="1"/>
  <c r="AG8" i="3"/>
  <c r="AK8" i="3"/>
  <c r="AM8" i="3" s="1"/>
  <c r="AL8" i="3"/>
  <c r="AN8" i="3" s="1"/>
  <c r="S8" i="3"/>
  <c r="AC8" i="3" s="1"/>
  <c r="T8" i="3"/>
  <c r="AD8" i="3" s="1"/>
  <c r="W8" i="3"/>
  <c r="AA8" i="3" s="1"/>
  <c r="X8" i="3"/>
  <c r="AB8" i="3" s="1"/>
  <c r="R8" i="3"/>
  <c r="AL9" i="3" l="1"/>
  <c r="AN9" i="3" s="1"/>
  <c r="AK9" i="3"/>
  <c r="AM9" i="3" s="1"/>
  <c r="S9" i="3"/>
  <c r="AC9" i="3" s="1"/>
  <c r="T9" i="3"/>
  <c r="AD9" i="3" s="1"/>
  <c r="W9" i="3"/>
  <c r="AA9" i="3" s="1"/>
  <c r="X9" i="3"/>
  <c r="AB9" i="3" s="1"/>
  <c r="R9" i="3"/>
  <c r="AG9" i="3"/>
  <c r="AI9" i="3" s="1"/>
  <c r="AH9" i="3"/>
  <c r="AJ9" i="3" s="1"/>
  <c r="U9" i="3"/>
  <c r="Y9" i="3" s="1"/>
  <c r="V9" i="3"/>
  <c r="Z9" i="3" s="1"/>
  <c r="Q8" i="3"/>
  <c r="AE8" i="3" s="1"/>
  <c r="AF8" i="3"/>
  <c r="W10" i="3" l="1"/>
  <c r="AA10" i="3" s="1"/>
  <c r="X10" i="3"/>
  <c r="AB10" i="3" s="1"/>
  <c r="U10" i="3"/>
  <c r="Y10" i="3" s="1"/>
  <c r="V10" i="3"/>
  <c r="Z10" i="3" s="1"/>
  <c r="AL10" i="3"/>
  <c r="AN10" i="3" s="1"/>
  <c r="AK10" i="3"/>
  <c r="AM10" i="3" s="1"/>
  <c r="S10" i="3"/>
  <c r="T10" i="3"/>
  <c r="AD10" i="3" s="1"/>
  <c r="R10" i="3"/>
  <c r="Q10" i="3" s="1"/>
  <c r="AH10" i="3"/>
  <c r="AJ10" i="3" s="1"/>
  <c r="AG10" i="3"/>
  <c r="AI10" i="3" s="1"/>
  <c r="Q9" i="3"/>
  <c r="AE9" i="3" s="1"/>
  <c r="AF9" i="3"/>
  <c r="AF10" i="3" l="1"/>
  <c r="R11" i="3"/>
  <c r="AF11" i="3" s="1"/>
  <c r="S11" i="3"/>
  <c r="T11" i="3"/>
  <c r="AD11" i="3" s="1"/>
  <c r="U11" i="3"/>
  <c r="Y11" i="3" s="1"/>
  <c r="V11" i="3"/>
  <c r="Z11" i="3" s="1"/>
  <c r="W11" i="3"/>
  <c r="AA11" i="3" s="1"/>
  <c r="X11" i="3"/>
  <c r="AB11" i="3" s="1"/>
  <c r="AG11" i="3"/>
  <c r="AH11" i="3"/>
  <c r="AJ11" i="3" s="1"/>
  <c r="AK11" i="3"/>
  <c r="AM11" i="3" s="1"/>
  <c r="AL11" i="3"/>
  <c r="AN11" i="3" s="1"/>
  <c r="Q11" i="3" l="1"/>
  <c r="AE11" i="3" s="1"/>
  <c r="X23" i="3" l="1"/>
  <c r="AB23" i="3" s="1"/>
  <c r="W23" i="3"/>
  <c r="AA23" i="3" s="1"/>
  <c r="U12" i="3"/>
  <c r="V12" i="3"/>
  <c r="AH26" i="3"/>
  <c r="AJ26" i="3" s="1"/>
  <c r="AG26" i="3"/>
  <c r="AI26" i="3" s="1"/>
  <c r="R22" i="3"/>
  <c r="AG21" i="3"/>
  <c r="AI21" i="3" s="1"/>
  <c r="AH21" i="3"/>
  <c r="AJ21" i="3" s="1"/>
  <c r="R19" i="3"/>
  <c r="S12" i="3"/>
  <c r="T12" i="3"/>
  <c r="AD12" i="3" s="1"/>
  <c r="S20" i="3"/>
  <c r="AC20" i="3" s="1"/>
  <c r="T20" i="3"/>
  <c r="AD20" i="3" s="1"/>
  <c r="R27" i="3"/>
  <c r="Q27" i="3" s="1"/>
  <c r="AE27" i="3" s="1"/>
  <c r="AL22" i="3"/>
  <c r="AN22" i="3" s="1"/>
  <c r="AK22" i="3"/>
  <c r="AM22" i="3" s="1"/>
  <c r="R20" i="3"/>
  <c r="X16" i="3"/>
  <c r="AB16" i="3" s="1"/>
  <c r="W16" i="3"/>
  <c r="AA16" i="3" s="1"/>
  <c r="AH13" i="3"/>
  <c r="AJ13" i="3" s="1"/>
  <c r="AG13" i="3"/>
  <c r="AI13" i="3" s="1"/>
  <c r="U20" i="3"/>
  <c r="Y20" i="3" s="1"/>
  <c r="V20" i="3"/>
  <c r="Z20" i="3" s="1"/>
  <c r="S27" i="3"/>
  <c r="AC27" i="3" s="1"/>
  <c r="T27" i="3"/>
  <c r="AD27" i="3" s="1"/>
  <c r="AG24" i="3"/>
  <c r="AH24" i="3"/>
  <c r="AJ24" i="3" s="1"/>
  <c r="S23" i="3"/>
  <c r="AC23" i="3" s="1"/>
  <c r="T23" i="3"/>
  <c r="AD23" i="3" s="1"/>
  <c r="R23" i="3"/>
  <c r="X17" i="3"/>
  <c r="AB17" i="3" s="1"/>
  <c r="W17" i="3"/>
  <c r="AA17" i="3" s="1"/>
  <c r="R15" i="3"/>
  <c r="AK27" i="3"/>
  <c r="AM27" i="3" s="1"/>
  <c r="AL27" i="3"/>
  <c r="AN27" i="3" s="1"/>
  <c r="W19" i="3"/>
  <c r="AA19" i="3" s="1"/>
  <c r="X19" i="3"/>
  <c r="AB19" i="3" s="1"/>
  <c r="R18" i="3"/>
  <c r="R16" i="3"/>
  <c r="AK23" i="3"/>
  <c r="AM23" i="3" s="1"/>
  <c r="AL23" i="3"/>
  <c r="AN23" i="3" s="1"/>
  <c r="AK20" i="3"/>
  <c r="AM20" i="3" s="1"/>
  <c r="AL20" i="3"/>
  <c r="AN20" i="3" s="1"/>
  <c r="X15" i="3"/>
  <c r="AB15" i="3" s="1"/>
  <c r="W15" i="3"/>
  <c r="AA15" i="3" s="1"/>
  <c r="X18" i="3"/>
  <c r="AB18" i="3" s="1"/>
  <c r="W18" i="3"/>
  <c r="AA18" i="3" s="1"/>
  <c r="AH25" i="3"/>
  <c r="AJ25" i="3" s="1"/>
  <c r="AG25" i="3"/>
  <c r="AI25" i="3" s="1"/>
  <c r="X22" i="3"/>
  <c r="AB22" i="3" s="1"/>
  <c r="W22" i="3"/>
  <c r="AA22" i="3" s="1"/>
  <c r="X27" i="3"/>
  <c r="AB27" i="3" s="1"/>
  <c r="W27" i="3"/>
  <c r="AA27" i="3" s="1"/>
  <c r="S22" i="3"/>
  <c r="AC22" i="3" s="1"/>
  <c r="T22" i="3"/>
  <c r="AD22" i="3" s="1"/>
  <c r="X20" i="3"/>
  <c r="AB20" i="3" s="1"/>
  <c r="W20" i="3"/>
  <c r="AA20" i="3" s="1"/>
  <c r="R17" i="3"/>
  <c r="AK12" i="3"/>
  <c r="AL12" i="3"/>
  <c r="AN12" i="3" s="1"/>
  <c r="AG14" i="3"/>
  <c r="AI14" i="3" s="1"/>
  <c r="AH14" i="3"/>
  <c r="AJ14" i="3" s="1"/>
  <c r="V13" i="3"/>
  <c r="Z13" i="3" s="1"/>
  <c r="U13" i="3"/>
  <c r="Y13" i="3" s="1"/>
  <c r="X12" i="3"/>
  <c r="AB12" i="3" s="1"/>
  <c r="W12" i="3"/>
  <c r="AA12" i="3" s="1"/>
  <c r="R12" i="3"/>
  <c r="AG27" i="3"/>
  <c r="AH27" i="3"/>
  <c r="AJ27" i="3" s="1"/>
  <c r="AL26" i="3"/>
  <c r="AN26" i="3" s="1"/>
  <c r="AK26" i="3"/>
  <c r="AM26" i="3" s="1"/>
  <c r="S26" i="3"/>
  <c r="AC26" i="3" s="1"/>
  <c r="T26" i="3"/>
  <c r="AD26" i="3" s="1"/>
  <c r="AK25" i="3"/>
  <c r="AM25" i="3" s="1"/>
  <c r="AL25" i="3"/>
  <c r="AN25" i="3" s="1"/>
  <c r="S25" i="3"/>
  <c r="AC25" i="3" s="1"/>
  <c r="T25" i="3"/>
  <c r="AD25" i="3" s="1"/>
  <c r="AK24" i="3"/>
  <c r="AL24" i="3"/>
  <c r="AN24" i="3" s="1"/>
  <c r="S24" i="3"/>
  <c r="T24" i="3"/>
  <c r="AD24" i="3" s="1"/>
  <c r="AG23" i="3"/>
  <c r="AI23" i="3" s="1"/>
  <c r="AH23" i="3"/>
  <c r="AJ23" i="3" s="1"/>
  <c r="AG22" i="3"/>
  <c r="AH22" i="3"/>
  <c r="AJ22" i="3" s="1"/>
  <c r="U21" i="3"/>
  <c r="Y21" i="3" s="1"/>
  <c r="V21" i="3"/>
  <c r="Z21" i="3" s="1"/>
  <c r="AK14" i="3"/>
  <c r="AM14" i="3" s="1"/>
  <c r="AL14" i="3"/>
  <c r="AN14" i="3" s="1"/>
  <c r="T14" i="3"/>
  <c r="AD14" i="3" s="1"/>
  <c r="S14" i="3"/>
  <c r="AC14" i="3" s="1"/>
  <c r="AK13" i="3"/>
  <c r="AM13" i="3" s="1"/>
  <c r="AL13" i="3"/>
  <c r="AN13" i="3" s="1"/>
  <c r="S13" i="3"/>
  <c r="T13" i="3"/>
  <c r="AD13" i="3" s="1"/>
  <c r="X26" i="3"/>
  <c r="AB26" i="3" s="1"/>
  <c r="W26" i="3"/>
  <c r="AA26" i="3" s="1"/>
  <c r="R26" i="3"/>
  <c r="X25" i="3"/>
  <c r="AB25" i="3" s="1"/>
  <c r="W25" i="3"/>
  <c r="AA25" i="3" s="1"/>
  <c r="R25" i="3"/>
  <c r="X24" i="3"/>
  <c r="AB24" i="3" s="1"/>
  <c r="W24" i="3"/>
  <c r="AA24" i="3" s="1"/>
  <c r="R24" i="3"/>
  <c r="AL21" i="3"/>
  <c r="AN21" i="3" s="1"/>
  <c r="AK21" i="3"/>
  <c r="AM21" i="3" s="1"/>
  <c r="T21" i="3"/>
  <c r="AD21" i="3" s="1"/>
  <c r="S21" i="3"/>
  <c r="AC21" i="3" s="1"/>
  <c r="AG20" i="3"/>
  <c r="AI20" i="3" s="1"/>
  <c r="AH20" i="3"/>
  <c r="AJ20" i="3" s="1"/>
  <c r="U19" i="3"/>
  <c r="Y19" i="3" s="1"/>
  <c r="V19" i="3"/>
  <c r="Z19" i="3" s="1"/>
  <c r="V18" i="3"/>
  <c r="Z18" i="3" s="1"/>
  <c r="U18" i="3"/>
  <c r="Y18" i="3" s="1"/>
  <c r="V17" i="3"/>
  <c r="U17" i="3"/>
  <c r="Y17" i="3" s="1"/>
  <c r="V16" i="3"/>
  <c r="Z16" i="3" s="1"/>
  <c r="U16" i="3"/>
  <c r="Y16" i="3" s="1"/>
  <c r="V15" i="3"/>
  <c r="Z15" i="3" s="1"/>
  <c r="U15" i="3"/>
  <c r="Y15" i="3" s="1"/>
  <c r="W14" i="3"/>
  <c r="AA14" i="3" s="1"/>
  <c r="X14" i="3"/>
  <c r="AB14" i="3" s="1"/>
  <c r="R14" i="3"/>
  <c r="AG12" i="3"/>
  <c r="AH12" i="3"/>
  <c r="AJ12" i="3" s="1"/>
  <c r="AG19" i="3"/>
  <c r="AI19" i="3" s="1"/>
  <c r="AH19" i="3"/>
  <c r="AJ19" i="3" s="1"/>
  <c r="AG18" i="3"/>
  <c r="AH18" i="3"/>
  <c r="AJ18" i="3" s="1"/>
  <c r="AH17" i="3"/>
  <c r="AJ17" i="3" s="1"/>
  <c r="AG17" i="3"/>
  <c r="AH16" i="3"/>
  <c r="AJ16" i="3" s="1"/>
  <c r="AG16" i="3"/>
  <c r="AI16" i="3" s="1"/>
  <c r="AH15" i="3"/>
  <c r="AJ15" i="3" s="1"/>
  <c r="AG15" i="3"/>
  <c r="AI15" i="3" s="1"/>
  <c r="U14" i="3"/>
  <c r="Y14" i="3" s="1"/>
  <c r="V14" i="3"/>
  <c r="Z14" i="3" s="1"/>
  <c r="W13" i="3"/>
  <c r="AA13" i="3" s="1"/>
  <c r="X13" i="3"/>
  <c r="AB13" i="3" s="1"/>
  <c r="R13" i="3"/>
  <c r="U26" i="3"/>
  <c r="Y26" i="3" s="1"/>
  <c r="V26" i="3"/>
  <c r="Z26" i="3" s="1"/>
  <c r="U25" i="3"/>
  <c r="Y25" i="3" s="1"/>
  <c r="V25" i="3"/>
  <c r="Z25" i="3" s="1"/>
  <c r="U24" i="3"/>
  <c r="Y24" i="3" s="1"/>
  <c r="V24" i="3"/>
  <c r="Z24" i="3" s="1"/>
  <c r="V27" i="3"/>
  <c r="Z27" i="3" s="1"/>
  <c r="U27" i="3"/>
  <c r="Y27" i="3" s="1"/>
  <c r="U23" i="3"/>
  <c r="Y23" i="3" s="1"/>
  <c r="V23" i="3"/>
  <c r="Z23" i="3" s="1"/>
  <c r="U22" i="3"/>
  <c r="V22" i="3"/>
  <c r="Z22" i="3" s="1"/>
  <c r="W21" i="3"/>
  <c r="AA21" i="3" s="1"/>
  <c r="X21" i="3"/>
  <c r="AB21" i="3" s="1"/>
  <c r="R21" i="3"/>
  <c r="AL19" i="3"/>
  <c r="AN19" i="3" s="1"/>
  <c r="AK19" i="3"/>
  <c r="AM19" i="3" s="1"/>
  <c r="T19" i="3"/>
  <c r="AD19" i="3" s="1"/>
  <c r="S19" i="3"/>
  <c r="AK18" i="3"/>
  <c r="AM18" i="3" s="1"/>
  <c r="AL18" i="3"/>
  <c r="AN18" i="3" s="1"/>
  <c r="S18" i="3"/>
  <c r="T18" i="3"/>
  <c r="AD18" i="3" s="1"/>
  <c r="AK17" i="3"/>
  <c r="AM17" i="3" s="1"/>
  <c r="AL17" i="3"/>
  <c r="AN17" i="3" s="1"/>
  <c r="S17" i="3"/>
  <c r="T17" i="3"/>
  <c r="AD17" i="3" s="1"/>
  <c r="AK16" i="3"/>
  <c r="AM16" i="3" s="1"/>
  <c r="AL16" i="3"/>
  <c r="AN16" i="3" s="1"/>
  <c r="S16" i="3"/>
  <c r="AC16" i="3" s="1"/>
  <c r="T16" i="3"/>
  <c r="AD16" i="3" s="1"/>
  <c r="AK15" i="3"/>
  <c r="AM15" i="3" s="1"/>
  <c r="AL15" i="3"/>
  <c r="AN15" i="3" s="1"/>
  <c r="S15" i="3"/>
  <c r="T15" i="3"/>
  <c r="AD15" i="3" s="1"/>
  <c r="Y12" i="3" l="1"/>
  <c r="AI12" i="3"/>
  <c r="AG28" i="3"/>
  <c r="AI28" i="3" s="1"/>
  <c r="AH28" i="3"/>
  <c r="AJ28" i="3" s="1"/>
  <c r="X28" i="3"/>
  <c r="AB28" i="3" s="1"/>
  <c r="W28" i="3"/>
  <c r="AA28" i="3" s="1"/>
  <c r="R28" i="3"/>
  <c r="Q28" i="3" s="1"/>
  <c r="AE28" i="3" s="1"/>
  <c r="AK28" i="3"/>
  <c r="AM28" i="3" s="1"/>
  <c r="AL28" i="3"/>
  <c r="AN28" i="3" s="1"/>
  <c r="S28" i="3"/>
  <c r="AC28" i="3" s="1"/>
  <c r="T28" i="3"/>
  <c r="AD28" i="3" s="1"/>
  <c r="U28" i="3"/>
  <c r="Y28" i="3" s="1"/>
  <c r="V28" i="3"/>
  <c r="Z28" i="3" s="1"/>
  <c r="Q15" i="3"/>
  <c r="AE15" i="3" s="1"/>
  <c r="AF15" i="3"/>
  <c r="AF27" i="3"/>
  <c r="Q26" i="3"/>
  <c r="AE26" i="3" s="1"/>
  <c r="AF26" i="3"/>
  <c r="AF13" i="3"/>
  <c r="Q13" i="3"/>
  <c r="Q16" i="3"/>
  <c r="AE16" i="3" s="1"/>
  <c r="AF16" i="3"/>
  <c r="Q19" i="3"/>
  <c r="AE19" i="3" s="1"/>
  <c r="AF19" i="3"/>
  <c r="Q17" i="3"/>
  <c r="AF17" i="3"/>
  <c r="AF22" i="3"/>
  <c r="Q22" i="3"/>
  <c r="AE22" i="3" s="1"/>
  <c r="Q14" i="3"/>
  <c r="AE14" i="3" s="1"/>
  <c r="AF14" i="3"/>
  <c r="Q24" i="3"/>
  <c r="AF24" i="3"/>
  <c r="Q23" i="3"/>
  <c r="AE23" i="3" s="1"/>
  <c r="AF23" i="3"/>
  <c r="AF12" i="3"/>
  <c r="Q12" i="3"/>
  <c r="AF20" i="3"/>
  <c r="Q20" i="3"/>
  <c r="AE20" i="3" s="1"/>
  <c r="Q18" i="3"/>
  <c r="AE18" i="3" s="1"/>
  <c r="AF18" i="3"/>
  <c r="Q25" i="3"/>
  <c r="AE25" i="3" s="1"/>
  <c r="AF25" i="3"/>
  <c r="AF21" i="3"/>
  <c r="Q21" i="3"/>
  <c r="AE21" i="3" s="1"/>
  <c r="AE12" i="3" l="1"/>
  <c r="AK94" i="3"/>
  <c r="AM94" i="3" s="1"/>
  <c r="AL94" i="3"/>
  <c r="AN94" i="3" s="1"/>
  <c r="AL91" i="3"/>
  <c r="AN91" i="3" s="1"/>
  <c r="AK91" i="3"/>
  <c r="AM91" i="3" s="1"/>
  <c r="R83" i="3"/>
  <c r="X70" i="3"/>
  <c r="AB70" i="3" s="1"/>
  <c r="W70" i="3"/>
  <c r="AA70" i="3" s="1"/>
  <c r="R70" i="3"/>
  <c r="AG39" i="3"/>
  <c r="AI39" i="3" s="1"/>
  <c r="AH39" i="3"/>
  <c r="AJ39" i="3" s="1"/>
  <c r="AG31" i="3"/>
  <c r="AI31" i="3" s="1"/>
  <c r="AH31" i="3"/>
  <c r="AJ31" i="3" s="1"/>
  <c r="T94" i="3"/>
  <c r="AD94" i="3" s="1"/>
  <c r="S94" i="3"/>
  <c r="S91" i="3"/>
  <c r="T91" i="3"/>
  <c r="AD91" i="3" s="1"/>
  <c r="R86" i="3"/>
  <c r="R84" i="3"/>
  <c r="AH103" i="3"/>
  <c r="AJ103" i="3" s="1"/>
  <c r="AG103" i="3"/>
  <c r="AI103" i="3" s="1"/>
  <c r="AH100" i="3"/>
  <c r="AJ100" i="3" s="1"/>
  <c r="AG100" i="3"/>
  <c r="R82" i="3"/>
  <c r="AK73" i="3"/>
  <c r="AM73" i="3" s="1"/>
  <c r="AL73" i="3"/>
  <c r="AN73" i="3" s="1"/>
  <c r="V53" i="3"/>
  <c r="Z53" i="3" s="1"/>
  <c r="U53" i="3"/>
  <c r="Y53" i="3" s="1"/>
  <c r="S29" i="3"/>
  <c r="T29" i="3"/>
  <c r="AD29" i="3" s="1"/>
  <c r="AH105" i="3"/>
  <c r="AJ105" i="3" s="1"/>
  <c r="AG105" i="3"/>
  <c r="AI105" i="3" s="1"/>
  <c r="AH97" i="3"/>
  <c r="AJ97" i="3" s="1"/>
  <c r="AG97" i="3"/>
  <c r="S95" i="3"/>
  <c r="T95" i="3"/>
  <c r="AD95" i="3" s="1"/>
  <c r="AG94" i="3"/>
  <c r="AH94" i="3"/>
  <c r="AJ94" i="3" s="1"/>
  <c r="S92" i="3"/>
  <c r="AC92" i="3" s="1"/>
  <c r="T92" i="3"/>
  <c r="AD92" i="3" s="1"/>
  <c r="R87" i="3"/>
  <c r="X83" i="3"/>
  <c r="AB83" i="3" s="1"/>
  <c r="W83" i="3"/>
  <c r="AA83" i="3" s="1"/>
  <c r="V77" i="3"/>
  <c r="Z77" i="3" s="1"/>
  <c r="U77" i="3"/>
  <c r="Y77" i="3" s="1"/>
  <c r="S73" i="3"/>
  <c r="AC73" i="3" s="1"/>
  <c r="T73" i="3"/>
  <c r="AD73" i="3" s="1"/>
  <c r="AG42" i="3"/>
  <c r="AI42" i="3" s="1"/>
  <c r="AH42" i="3"/>
  <c r="AJ42" i="3" s="1"/>
  <c r="AG38" i="3"/>
  <c r="AH38" i="3"/>
  <c r="AJ38" i="3" s="1"/>
  <c r="AG34" i="3"/>
  <c r="AH34" i="3"/>
  <c r="AJ34" i="3" s="1"/>
  <c r="AL30" i="3"/>
  <c r="AN30" i="3" s="1"/>
  <c r="AK30" i="3"/>
  <c r="AM30" i="3" s="1"/>
  <c r="AG74" i="3"/>
  <c r="AI74" i="3" s="1"/>
  <c r="AH74" i="3"/>
  <c r="AJ74" i="3" s="1"/>
  <c r="AH99" i="3"/>
  <c r="AJ99" i="3" s="1"/>
  <c r="AG99" i="3"/>
  <c r="X84" i="3"/>
  <c r="AB84" i="3" s="1"/>
  <c r="W84" i="3"/>
  <c r="AA84" i="3" s="1"/>
  <c r="AG35" i="3"/>
  <c r="AH35" i="3"/>
  <c r="AJ35" i="3" s="1"/>
  <c r="AH96" i="3"/>
  <c r="AJ96" i="3" s="1"/>
  <c r="AG96" i="3"/>
  <c r="X85" i="3"/>
  <c r="AB85" i="3" s="1"/>
  <c r="W85" i="3"/>
  <c r="AA85" i="3" s="1"/>
  <c r="AH101" i="3"/>
  <c r="AJ101" i="3" s="1"/>
  <c r="AG101" i="3"/>
  <c r="AI101" i="3" s="1"/>
  <c r="AK93" i="3"/>
  <c r="AM93" i="3" s="1"/>
  <c r="AL93" i="3"/>
  <c r="AN93" i="3" s="1"/>
  <c r="AL90" i="3"/>
  <c r="AN90" i="3" s="1"/>
  <c r="AK90" i="3"/>
  <c r="AM90" i="3" s="1"/>
  <c r="AG40" i="3"/>
  <c r="AH40" i="3"/>
  <c r="AJ40" i="3" s="1"/>
  <c r="AG36" i="3"/>
  <c r="AI36" i="3" s="1"/>
  <c r="AH36" i="3"/>
  <c r="AJ36" i="3" s="1"/>
  <c r="AG32" i="3"/>
  <c r="AI32" i="3" s="1"/>
  <c r="AH32" i="3"/>
  <c r="AJ32" i="3" s="1"/>
  <c r="AH102" i="3"/>
  <c r="AJ102" i="3" s="1"/>
  <c r="AG102" i="3"/>
  <c r="AI102" i="3" s="1"/>
  <c r="W86" i="3"/>
  <c r="AA86" i="3" s="1"/>
  <c r="X86" i="3"/>
  <c r="AB86" i="3" s="1"/>
  <c r="S30" i="3"/>
  <c r="AC30" i="3" s="1"/>
  <c r="T30" i="3"/>
  <c r="AD30" i="3" s="1"/>
  <c r="AH98" i="3"/>
  <c r="AJ98" i="3" s="1"/>
  <c r="AG98" i="3"/>
  <c r="AI98" i="3" s="1"/>
  <c r="AG95" i="3"/>
  <c r="AI95" i="3" s="1"/>
  <c r="AH95" i="3"/>
  <c r="AJ95" i="3" s="1"/>
  <c r="R88" i="3"/>
  <c r="R85" i="3"/>
  <c r="V52" i="3"/>
  <c r="Z52" i="3" s="1"/>
  <c r="U52" i="3"/>
  <c r="Y52" i="3" s="1"/>
  <c r="AH104" i="3"/>
  <c r="AJ104" i="3" s="1"/>
  <c r="AG104" i="3"/>
  <c r="AI104" i="3" s="1"/>
  <c r="AG93" i="3"/>
  <c r="AH93" i="3"/>
  <c r="AJ93" i="3" s="1"/>
  <c r="W88" i="3"/>
  <c r="AA88" i="3" s="1"/>
  <c r="X88" i="3"/>
  <c r="AB88" i="3" s="1"/>
  <c r="V51" i="3"/>
  <c r="Z51" i="3" s="1"/>
  <c r="U51" i="3"/>
  <c r="Y51" i="3" s="1"/>
  <c r="V106" i="3"/>
  <c r="Z106" i="3" s="1"/>
  <c r="U106" i="3"/>
  <c r="AK95" i="3"/>
  <c r="AM95" i="3" s="1"/>
  <c r="AL95" i="3"/>
  <c r="AN95" i="3" s="1"/>
  <c r="T93" i="3"/>
  <c r="AD93" i="3" s="1"/>
  <c r="S93" i="3"/>
  <c r="AK92" i="3"/>
  <c r="AM92" i="3" s="1"/>
  <c r="AL92" i="3"/>
  <c r="AN92" i="3" s="1"/>
  <c r="S90" i="3"/>
  <c r="T90" i="3"/>
  <c r="AD90" i="3" s="1"/>
  <c r="W87" i="3"/>
  <c r="AA87" i="3" s="1"/>
  <c r="X87" i="3"/>
  <c r="AB87" i="3" s="1"/>
  <c r="X82" i="3"/>
  <c r="AB82" i="3" s="1"/>
  <c r="W82" i="3"/>
  <c r="AA82" i="3" s="1"/>
  <c r="V76" i="3"/>
  <c r="Z76" i="3" s="1"/>
  <c r="U76" i="3"/>
  <c r="Y76" i="3" s="1"/>
  <c r="AG41" i="3"/>
  <c r="AI41" i="3" s="1"/>
  <c r="AH41" i="3"/>
  <c r="AJ41" i="3" s="1"/>
  <c r="AG37" i="3"/>
  <c r="AH37" i="3"/>
  <c r="AJ37" i="3" s="1"/>
  <c r="AG33" i="3"/>
  <c r="AH33" i="3"/>
  <c r="AJ33" i="3" s="1"/>
  <c r="AL29" i="3"/>
  <c r="AN29" i="3" s="1"/>
  <c r="AK29" i="3"/>
  <c r="U80" i="3"/>
  <c r="Y80" i="3" s="1"/>
  <c r="V80" i="3"/>
  <c r="Z80" i="3" s="1"/>
  <c r="U78" i="3"/>
  <c r="Y78" i="3" s="1"/>
  <c r="V78" i="3"/>
  <c r="Z78" i="3" s="1"/>
  <c r="T74" i="3"/>
  <c r="AD74" i="3" s="1"/>
  <c r="S74" i="3"/>
  <c r="R71" i="3"/>
  <c r="U68" i="3"/>
  <c r="Y68" i="3" s="1"/>
  <c r="V68" i="3"/>
  <c r="Z68" i="3" s="1"/>
  <c r="U66" i="3"/>
  <c r="Y66" i="3" s="1"/>
  <c r="V66" i="3"/>
  <c r="Z66" i="3" s="1"/>
  <c r="U63" i="3"/>
  <c r="Y63" i="3" s="1"/>
  <c r="V63" i="3"/>
  <c r="Z63" i="3" s="1"/>
  <c r="U61" i="3"/>
  <c r="Y61" i="3" s="1"/>
  <c r="V61" i="3"/>
  <c r="Z61" i="3" s="1"/>
  <c r="U55" i="3"/>
  <c r="Y55" i="3" s="1"/>
  <c r="V55" i="3"/>
  <c r="W106" i="3"/>
  <c r="AA106" i="3" s="1"/>
  <c r="X106" i="3"/>
  <c r="AB106" i="3" s="1"/>
  <c r="R106" i="3"/>
  <c r="U95" i="3"/>
  <c r="Y95" i="3" s="1"/>
  <c r="V95" i="3"/>
  <c r="U94" i="3"/>
  <c r="Y94" i="3" s="1"/>
  <c r="V94" i="3"/>
  <c r="U93" i="3"/>
  <c r="Y93" i="3" s="1"/>
  <c r="V93" i="3"/>
  <c r="Z93" i="3" s="1"/>
  <c r="AG89" i="3"/>
  <c r="AH89" i="3"/>
  <c r="AJ89" i="3" s="1"/>
  <c r="AK88" i="3"/>
  <c r="AM88" i="3" s="1"/>
  <c r="AL88" i="3"/>
  <c r="S88" i="3"/>
  <c r="T88" i="3"/>
  <c r="AD88" i="3" s="1"/>
  <c r="AL87" i="3"/>
  <c r="AN87" i="3" s="1"/>
  <c r="AK87" i="3"/>
  <c r="AM87" i="3" s="1"/>
  <c r="T87" i="3"/>
  <c r="AD87" i="3" s="1"/>
  <c r="S87" i="3"/>
  <c r="AL86" i="3"/>
  <c r="AN86" i="3" s="1"/>
  <c r="AK86" i="3"/>
  <c r="AM86" i="3" s="1"/>
  <c r="S86" i="3"/>
  <c r="T86" i="3"/>
  <c r="AD86" i="3" s="1"/>
  <c r="W77" i="3"/>
  <c r="AA77" i="3" s="1"/>
  <c r="X77" i="3"/>
  <c r="AB77" i="3" s="1"/>
  <c r="R77" i="3"/>
  <c r="W76" i="3"/>
  <c r="AA76" i="3" s="1"/>
  <c r="X76" i="3"/>
  <c r="AB76" i="3" s="1"/>
  <c r="R76" i="3"/>
  <c r="U74" i="3"/>
  <c r="Y74" i="3" s="1"/>
  <c r="V74" i="3"/>
  <c r="Z74" i="3" s="1"/>
  <c r="AG72" i="3"/>
  <c r="AI72" i="3" s="1"/>
  <c r="AH72" i="3"/>
  <c r="AJ72" i="3" s="1"/>
  <c r="AK71" i="3"/>
  <c r="AM71" i="3" s="1"/>
  <c r="AL71" i="3"/>
  <c r="AN71" i="3" s="1"/>
  <c r="S71" i="3"/>
  <c r="T71" i="3"/>
  <c r="AD71" i="3" s="1"/>
  <c r="W53" i="3"/>
  <c r="AA53" i="3" s="1"/>
  <c r="X53" i="3"/>
  <c r="AB53" i="3" s="1"/>
  <c r="R53" i="3"/>
  <c r="W52" i="3"/>
  <c r="AA52" i="3" s="1"/>
  <c r="X52" i="3"/>
  <c r="AB52" i="3" s="1"/>
  <c r="R52" i="3"/>
  <c r="W51" i="3"/>
  <c r="AA51" i="3" s="1"/>
  <c r="X51" i="3"/>
  <c r="AB51" i="3" s="1"/>
  <c r="R51" i="3"/>
  <c r="U42" i="3"/>
  <c r="Y42" i="3" s="1"/>
  <c r="V42" i="3"/>
  <c r="Z42" i="3" s="1"/>
  <c r="U41" i="3"/>
  <c r="Y41" i="3" s="1"/>
  <c r="V41" i="3"/>
  <c r="Z41" i="3" s="1"/>
  <c r="U40" i="3"/>
  <c r="Y40" i="3" s="1"/>
  <c r="V40" i="3"/>
  <c r="Z40" i="3" s="1"/>
  <c r="U39" i="3"/>
  <c r="Y39" i="3" s="1"/>
  <c r="V39" i="3"/>
  <c r="Z39" i="3" s="1"/>
  <c r="U38" i="3"/>
  <c r="Y38" i="3" s="1"/>
  <c r="V38" i="3"/>
  <c r="Z38" i="3" s="1"/>
  <c r="U37" i="3"/>
  <c r="Y37" i="3" s="1"/>
  <c r="V37" i="3"/>
  <c r="Z37" i="3" s="1"/>
  <c r="U36" i="3"/>
  <c r="Y36" i="3" s="1"/>
  <c r="V36" i="3"/>
  <c r="Z36" i="3" s="1"/>
  <c r="U35" i="3"/>
  <c r="Y35" i="3" s="1"/>
  <c r="V35" i="3"/>
  <c r="Z35" i="3" s="1"/>
  <c r="U34" i="3"/>
  <c r="Y34" i="3" s="1"/>
  <c r="V34" i="3"/>
  <c r="Z34" i="3" s="1"/>
  <c r="U33" i="3"/>
  <c r="Y33" i="3" s="1"/>
  <c r="V33" i="3"/>
  <c r="Z33" i="3" s="1"/>
  <c r="U32" i="3"/>
  <c r="Y32" i="3" s="1"/>
  <c r="V32" i="3"/>
  <c r="Z32" i="3" s="1"/>
  <c r="U31" i="3"/>
  <c r="Y31" i="3" s="1"/>
  <c r="V31" i="3"/>
  <c r="Z31" i="3" s="1"/>
  <c r="U105" i="3"/>
  <c r="Y105" i="3" s="1"/>
  <c r="V105" i="3"/>
  <c r="U104" i="3"/>
  <c r="Y104" i="3" s="1"/>
  <c r="V104" i="3"/>
  <c r="Z104" i="3" s="1"/>
  <c r="U103" i="3"/>
  <c r="Y103" i="3" s="1"/>
  <c r="V103" i="3"/>
  <c r="Z103" i="3" s="1"/>
  <c r="U102" i="3"/>
  <c r="Y102" i="3" s="1"/>
  <c r="V102" i="3"/>
  <c r="Z102" i="3" s="1"/>
  <c r="U101" i="3"/>
  <c r="Y101" i="3" s="1"/>
  <c r="V101" i="3"/>
  <c r="U100" i="3"/>
  <c r="Y100" i="3" s="1"/>
  <c r="V100" i="3"/>
  <c r="Z100" i="3" s="1"/>
  <c r="U99" i="3"/>
  <c r="Y99" i="3" s="1"/>
  <c r="V99" i="3"/>
  <c r="Z99" i="3" s="1"/>
  <c r="U98" i="3"/>
  <c r="Y98" i="3" s="1"/>
  <c r="V98" i="3"/>
  <c r="Z98" i="3" s="1"/>
  <c r="U97" i="3"/>
  <c r="Y97" i="3" s="1"/>
  <c r="V97" i="3"/>
  <c r="Z97" i="3" s="1"/>
  <c r="U96" i="3"/>
  <c r="Y96" i="3" s="1"/>
  <c r="V96" i="3"/>
  <c r="Z96" i="3" s="1"/>
  <c r="AG92" i="3"/>
  <c r="AI92" i="3" s="1"/>
  <c r="AH92" i="3"/>
  <c r="AJ92" i="3" s="1"/>
  <c r="AG91" i="3"/>
  <c r="AH91" i="3"/>
  <c r="AJ91" i="3" s="1"/>
  <c r="AG90" i="3"/>
  <c r="AI90" i="3" s="1"/>
  <c r="AH90" i="3"/>
  <c r="AJ90" i="3" s="1"/>
  <c r="AK89" i="3"/>
  <c r="AL89" i="3"/>
  <c r="AN89" i="3" s="1"/>
  <c r="S89" i="3"/>
  <c r="T89" i="3"/>
  <c r="AD89" i="3" s="1"/>
  <c r="W81" i="3"/>
  <c r="AA81" i="3" s="1"/>
  <c r="X81" i="3"/>
  <c r="AB81" i="3" s="1"/>
  <c r="R81" i="3"/>
  <c r="W80" i="3"/>
  <c r="AA80" i="3" s="1"/>
  <c r="X80" i="3"/>
  <c r="AB80" i="3" s="1"/>
  <c r="R80" i="3"/>
  <c r="W79" i="3"/>
  <c r="AA79" i="3" s="1"/>
  <c r="X79" i="3"/>
  <c r="AB79" i="3" s="1"/>
  <c r="R79" i="3"/>
  <c r="W78" i="3"/>
  <c r="AA78" i="3" s="1"/>
  <c r="X78" i="3"/>
  <c r="AB78" i="3" s="1"/>
  <c r="R78" i="3"/>
  <c r="U75" i="3"/>
  <c r="Y75" i="3" s="1"/>
  <c r="V75" i="3"/>
  <c r="Z75" i="3" s="1"/>
  <c r="AG73" i="3"/>
  <c r="AI73" i="3" s="1"/>
  <c r="AH73" i="3"/>
  <c r="AJ73" i="3" s="1"/>
  <c r="AL72" i="3"/>
  <c r="AN72" i="3" s="1"/>
  <c r="AK72" i="3"/>
  <c r="AM72" i="3" s="1"/>
  <c r="S72" i="3"/>
  <c r="AC72" i="3" s="1"/>
  <c r="T72" i="3"/>
  <c r="AD72" i="3" s="1"/>
  <c r="W69" i="3"/>
  <c r="AA69" i="3" s="1"/>
  <c r="X69" i="3"/>
  <c r="AB69" i="3" s="1"/>
  <c r="R69" i="3"/>
  <c r="W68" i="3"/>
  <c r="AA68" i="3" s="1"/>
  <c r="X68" i="3"/>
  <c r="AB68" i="3" s="1"/>
  <c r="R68" i="3"/>
  <c r="W67" i="3"/>
  <c r="AA67" i="3" s="1"/>
  <c r="X67" i="3"/>
  <c r="AB67" i="3" s="1"/>
  <c r="R67" i="3"/>
  <c r="W66" i="3"/>
  <c r="AA66" i="3" s="1"/>
  <c r="X66" i="3"/>
  <c r="AB66" i="3" s="1"/>
  <c r="R66" i="3"/>
  <c r="W65" i="3"/>
  <c r="AA65" i="3" s="1"/>
  <c r="X65" i="3"/>
  <c r="R65" i="3"/>
  <c r="W64" i="3"/>
  <c r="AA64" i="3" s="1"/>
  <c r="X64" i="3"/>
  <c r="AB64" i="3" s="1"/>
  <c r="R64" i="3"/>
  <c r="W63" i="3"/>
  <c r="AA63" i="3" s="1"/>
  <c r="X63" i="3"/>
  <c r="AB63" i="3" s="1"/>
  <c r="R63" i="3"/>
  <c r="W62" i="3"/>
  <c r="AA62" i="3" s="1"/>
  <c r="X62" i="3"/>
  <c r="AB62" i="3" s="1"/>
  <c r="R62" i="3"/>
  <c r="W61" i="3"/>
  <c r="AA61" i="3" s="1"/>
  <c r="X61" i="3"/>
  <c r="AB61" i="3" s="1"/>
  <c r="R61" i="3"/>
  <c r="W60" i="3"/>
  <c r="AA60" i="3" s="1"/>
  <c r="X60" i="3"/>
  <c r="AB60" i="3" s="1"/>
  <c r="R60" i="3"/>
  <c r="W59" i="3"/>
  <c r="AA59" i="3" s="1"/>
  <c r="X59" i="3"/>
  <c r="AB59" i="3" s="1"/>
  <c r="R59" i="3"/>
  <c r="W58" i="3"/>
  <c r="AA58" i="3" s="1"/>
  <c r="X58" i="3"/>
  <c r="AB58" i="3" s="1"/>
  <c r="R58" i="3"/>
  <c r="W57" i="3"/>
  <c r="AA57" i="3" s="1"/>
  <c r="X57" i="3"/>
  <c r="AB57" i="3" s="1"/>
  <c r="R57" i="3"/>
  <c r="W56" i="3"/>
  <c r="AA56" i="3" s="1"/>
  <c r="X56" i="3"/>
  <c r="AB56" i="3" s="1"/>
  <c r="R56" i="3"/>
  <c r="W55" i="3"/>
  <c r="AA55" i="3" s="1"/>
  <c r="X55" i="3"/>
  <c r="AB55" i="3" s="1"/>
  <c r="R55" i="3"/>
  <c r="W54" i="3"/>
  <c r="AA54" i="3" s="1"/>
  <c r="X54" i="3"/>
  <c r="AB54" i="3" s="1"/>
  <c r="R54" i="3"/>
  <c r="U50" i="3"/>
  <c r="Y50" i="3" s="1"/>
  <c r="V50" i="3"/>
  <c r="Z50" i="3" s="1"/>
  <c r="U49" i="3"/>
  <c r="Y49" i="3" s="1"/>
  <c r="V49" i="3"/>
  <c r="Z49" i="3" s="1"/>
  <c r="U48" i="3"/>
  <c r="Y48" i="3" s="1"/>
  <c r="V48" i="3"/>
  <c r="Z48" i="3" s="1"/>
  <c r="U47" i="3"/>
  <c r="Y47" i="3" s="1"/>
  <c r="V47" i="3"/>
  <c r="Z47" i="3" s="1"/>
  <c r="U46" i="3"/>
  <c r="Y46" i="3" s="1"/>
  <c r="V46" i="3"/>
  <c r="U45" i="3"/>
  <c r="Y45" i="3" s="1"/>
  <c r="V45" i="3"/>
  <c r="Z45" i="3" s="1"/>
  <c r="U44" i="3"/>
  <c r="Y44" i="3" s="1"/>
  <c r="V44" i="3"/>
  <c r="Z44" i="3" s="1"/>
  <c r="U43" i="3"/>
  <c r="Y43" i="3" s="1"/>
  <c r="V43" i="3"/>
  <c r="Z43" i="3" s="1"/>
  <c r="AG30" i="3"/>
  <c r="AI30" i="3" s="1"/>
  <c r="AH30" i="3"/>
  <c r="AJ30" i="3" s="1"/>
  <c r="AG29" i="3"/>
  <c r="AH29" i="3"/>
  <c r="AJ29" i="3" s="1"/>
  <c r="U81" i="3"/>
  <c r="Y81" i="3" s="1"/>
  <c r="V81" i="3"/>
  <c r="Z81" i="3" s="1"/>
  <c r="W71" i="3"/>
  <c r="AA71" i="3" s="1"/>
  <c r="X71" i="3"/>
  <c r="AB71" i="3" s="1"/>
  <c r="U69" i="3"/>
  <c r="Y69" i="3" s="1"/>
  <c r="V69" i="3"/>
  <c r="Z69" i="3" s="1"/>
  <c r="U62" i="3"/>
  <c r="Y62" i="3" s="1"/>
  <c r="V62" i="3"/>
  <c r="Z62" i="3" s="1"/>
  <c r="U59" i="3"/>
  <c r="Y59" i="3" s="1"/>
  <c r="V59" i="3"/>
  <c r="Z59" i="3" s="1"/>
  <c r="U56" i="3"/>
  <c r="Y56" i="3" s="1"/>
  <c r="V56" i="3"/>
  <c r="Z56" i="3" s="1"/>
  <c r="U54" i="3"/>
  <c r="Y54" i="3" s="1"/>
  <c r="V54" i="3"/>
  <c r="Z54" i="3" s="1"/>
  <c r="AH50" i="3"/>
  <c r="AJ50" i="3" s="1"/>
  <c r="AG50" i="3"/>
  <c r="AI50" i="3" s="1"/>
  <c r="AH49" i="3"/>
  <c r="AJ49" i="3" s="1"/>
  <c r="AG49" i="3"/>
  <c r="AI49" i="3" s="1"/>
  <c r="AH47" i="3"/>
  <c r="AJ47" i="3" s="1"/>
  <c r="AG47" i="3"/>
  <c r="AH45" i="3"/>
  <c r="AJ45" i="3" s="1"/>
  <c r="AG45" i="3"/>
  <c r="AI45" i="3" s="1"/>
  <c r="AK42" i="3"/>
  <c r="AM42" i="3" s="1"/>
  <c r="AL42" i="3"/>
  <c r="AN42" i="3" s="1"/>
  <c r="T39" i="3"/>
  <c r="AD39" i="3" s="1"/>
  <c r="S39" i="3"/>
  <c r="AC39" i="3" s="1"/>
  <c r="T37" i="3"/>
  <c r="AD37" i="3" s="1"/>
  <c r="S37" i="3"/>
  <c r="T36" i="3"/>
  <c r="AD36" i="3" s="1"/>
  <c r="S36" i="3"/>
  <c r="AC36" i="3" s="1"/>
  <c r="AK34" i="3"/>
  <c r="AL34" i="3"/>
  <c r="AN34" i="3" s="1"/>
  <c r="T33" i="3"/>
  <c r="AD33" i="3" s="1"/>
  <c r="S33" i="3"/>
  <c r="T32" i="3"/>
  <c r="AD32" i="3" s="1"/>
  <c r="S32" i="3"/>
  <c r="AK31" i="3"/>
  <c r="AM31" i="3" s="1"/>
  <c r="AL31" i="3"/>
  <c r="AN31" i="3" s="1"/>
  <c r="S105" i="3"/>
  <c r="T105" i="3"/>
  <c r="AD105" i="3" s="1"/>
  <c r="AK103" i="3"/>
  <c r="AM103" i="3" s="1"/>
  <c r="AL103" i="3"/>
  <c r="AN103" i="3" s="1"/>
  <c r="AK101" i="3"/>
  <c r="AM101" i="3" s="1"/>
  <c r="AL101" i="3"/>
  <c r="AN101" i="3" s="1"/>
  <c r="AK100" i="3"/>
  <c r="AM100" i="3" s="1"/>
  <c r="AL100" i="3"/>
  <c r="AN100" i="3" s="1"/>
  <c r="AK98" i="3"/>
  <c r="AM98" i="3" s="1"/>
  <c r="AL98" i="3"/>
  <c r="AN98" i="3" s="1"/>
  <c r="S97" i="3"/>
  <c r="AC97" i="3" s="1"/>
  <c r="T97" i="3"/>
  <c r="AD97" i="3" s="1"/>
  <c r="S96" i="3"/>
  <c r="T96" i="3"/>
  <c r="AD96" i="3" s="1"/>
  <c r="AL75" i="3"/>
  <c r="AN75" i="3" s="1"/>
  <c r="AK75" i="3"/>
  <c r="AL50" i="3"/>
  <c r="AN50" i="3" s="1"/>
  <c r="AK50" i="3"/>
  <c r="AM50" i="3" s="1"/>
  <c r="S49" i="3"/>
  <c r="AC49" i="3" s="1"/>
  <c r="T49" i="3"/>
  <c r="AD49" i="3" s="1"/>
  <c r="AK47" i="3"/>
  <c r="AM47" i="3" s="1"/>
  <c r="AL47" i="3"/>
  <c r="AN47" i="3" s="1"/>
  <c r="S46" i="3"/>
  <c r="T46" i="3"/>
  <c r="AD46" i="3" s="1"/>
  <c r="AK44" i="3"/>
  <c r="AM44" i="3" s="1"/>
  <c r="AL44" i="3"/>
  <c r="AN44" i="3" s="1"/>
  <c r="S43" i="3"/>
  <c r="T43" i="3"/>
  <c r="AD43" i="3" s="1"/>
  <c r="AK106" i="3"/>
  <c r="AM106" i="3" s="1"/>
  <c r="AL106" i="3"/>
  <c r="AN106" i="3" s="1"/>
  <c r="T106" i="3"/>
  <c r="AD106" i="3" s="1"/>
  <c r="S106" i="3"/>
  <c r="W92" i="3"/>
  <c r="AA92" i="3" s="1"/>
  <c r="X92" i="3"/>
  <c r="AB92" i="3" s="1"/>
  <c r="R92" i="3"/>
  <c r="W91" i="3"/>
  <c r="AA91" i="3" s="1"/>
  <c r="X91" i="3"/>
  <c r="R91" i="3"/>
  <c r="X90" i="3"/>
  <c r="AB90" i="3" s="1"/>
  <c r="W90" i="3"/>
  <c r="AA90" i="3" s="1"/>
  <c r="R90" i="3"/>
  <c r="U88" i="3"/>
  <c r="Y88" i="3" s="1"/>
  <c r="V88" i="3"/>
  <c r="Z88" i="3" s="1"/>
  <c r="U87" i="3"/>
  <c r="Y87" i="3" s="1"/>
  <c r="V87" i="3"/>
  <c r="Z87" i="3" s="1"/>
  <c r="V86" i="3"/>
  <c r="U86" i="3"/>
  <c r="Y86" i="3" s="1"/>
  <c r="AH81" i="3"/>
  <c r="AJ81" i="3" s="1"/>
  <c r="AG81" i="3"/>
  <c r="AI81" i="3" s="1"/>
  <c r="AH80" i="3"/>
  <c r="AJ80" i="3" s="1"/>
  <c r="AG80" i="3"/>
  <c r="AI80" i="3" s="1"/>
  <c r="AH79" i="3"/>
  <c r="AJ79" i="3" s="1"/>
  <c r="AG79" i="3"/>
  <c r="AI79" i="3" s="1"/>
  <c r="AH78" i="3"/>
  <c r="AJ78" i="3" s="1"/>
  <c r="AG78" i="3"/>
  <c r="AK77" i="3"/>
  <c r="AM77" i="3" s="1"/>
  <c r="AL77" i="3"/>
  <c r="AN77" i="3" s="1"/>
  <c r="T77" i="3"/>
  <c r="AD77" i="3" s="1"/>
  <c r="S77" i="3"/>
  <c r="AC77" i="3" s="1"/>
  <c r="AK76" i="3"/>
  <c r="AM76" i="3" s="1"/>
  <c r="AL76" i="3"/>
  <c r="AN76" i="3" s="1"/>
  <c r="T76" i="3"/>
  <c r="AD76" i="3" s="1"/>
  <c r="S76" i="3"/>
  <c r="AC76" i="3" s="1"/>
  <c r="W73" i="3"/>
  <c r="AA73" i="3" s="1"/>
  <c r="X73" i="3"/>
  <c r="AB73" i="3" s="1"/>
  <c r="R73" i="3"/>
  <c r="U71" i="3"/>
  <c r="Y71" i="3" s="1"/>
  <c r="V71" i="3"/>
  <c r="Z71" i="3" s="1"/>
  <c r="AH69" i="3"/>
  <c r="AJ69" i="3" s="1"/>
  <c r="AG69" i="3"/>
  <c r="AI69" i="3" s="1"/>
  <c r="AH68" i="3"/>
  <c r="AJ68" i="3" s="1"/>
  <c r="AG68" i="3"/>
  <c r="AH67" i="3"/>
  <c r="AJ67" i="3" s="1"/>
  <c r="AG67" i="3"/>
  <c r="AH66" i="3"/>
  <c r="AJ66" i="3" s="1"/>
  <c r="AG66" i="3"/>
  <c r="AH65" i="3"/>
  <c r="AJ65" i="3" s="1"/>
  <c r="AG65" i="3"/>
  <c r="AI65" i="3" s="1"/>
  <c r="AH64" i="3"/>
  <c r="AJ64" i="3" s="1"/>
  <c r="AG64" i="3"/>
  <c r="AI64" i="3" s="1"/>
  <c r="AH63" i="3"/>
  <c r="AJ63" i="3" s="1"/>
  <c r="AG63" i="3"/>
  <c r="AI63" i="3" s="1"/>
  <c r="AH62" i="3"/>
  <c r="AJ62" i="3" s="1"/>
  <c r="AG62" i="3"/>
  <c r="AI62" i="3" s="1"/>
  <c r="AH61" i="3"/>
  <c r="AJ61" i="3" s="1"/>
  <c r="AG61" i="3"/>
  <c r="AH60" i="3"/>
  <c r="AJ60" i="3" s="1"/>
  <c r="AG60" i="3"/>
  <c r="AI60" i="3" s="1"/>
  <c r="AH59" i="3"/>
  <c r="AJ59" i="3" s="1"/>
  <c r="AG59" i="3"/>
  <c r="AI59" i="3" s="1"/>
  <c r="AH58" i="3"/>
  <c r="AJ58" i="3" s="1"/>
  <c r="AG58" i="3"/>
  <c r="AI58" i="3" s="1"/>
  <c r="AH57" i="3"/>
  <c r="AJ57" i="3" s="1"/>
  <c r="AG57" i="3"/>
  <c r="AI57" i="3" s="1"/>
  <c r="AH56" i="3"/>
  <c r="AJ56" i="3" s="1"/>
  <c r="AG56" i="3"/>
  <c r="AI56" i="3" s="1"/>
  <c r="AH55" i="3"/>
  <c r="AJ55" i="3" s="1"/>
  <c r="AG55" i="3"/>
  <c r="AH54" i="3"/>
  <c r="AJ54" i="3" s="1"/>
  <c r="AG54" i="3"/>
  <c r="AI54" i="3" s="1"/>
  <c r="AK53" i="3"/>
  <c r="AM53" i="3" s="1"/>
  <c r="AL53" i="3"/>
  <c r="T53" i="3"/>
  <c r="AD53" i="3" s="1"/>
  <c r="S53" i="3"/>
  <c r="AK52" i="3"/>
  <c r="AM52" i="3" s="1"/>
  <c r="AL52" i="3"/>
  <c r="AN52" i="3" s="1"/>
  <c r="T52" i="3"/>
  <c r="AD52" i="3" s="1"/>
  <c r="S52" i="3"/>
  <c r="AC52" i="3" s="1"/>
  <c r="AK51" i="3"/>
  <c r="AM51" i="3" s="1"/>
  <c r="AL51" i="3"/>
  <c r="AN51" i="3" s="1"/>
  <c r="T51" i="3"/>
  <c r="AD51" i="3" s="1"/>
  <c r="S51" i="3"/>
  <c r="AC51" i="3" s="1"/>
  <c r="W30" i="3"/>
  <c r="AA30" i="3" s="1"/>
  <c r="X30" i="3"/>
  <c r="AB30" i="3" s="1"/>
  <c r="R30" i="3"/>
  <c r="W29" i="3"/>
  <c r="AA29" i="3" s="1"/>
  <c r="X29" i="3"/>
  <c r="AB29" i="3" s="1"/>
  <c r="R29" i="3"/>
  <c r="U79" i="3"/>
  <c r="Y79" i="3" s="1"/>
  <c r="V79" i="3"/>
  <c r="Z79" i="3" s="1"/>
  <c r="AK74" i="3"/>
  <c r="AM74" i="3" s="1"/>
  <c r="AL74" i="3"/>
  <c r="AN74" i="3" s="1"/>
  <c r="U67" i="3"/>
  <c r="Y67" i="3" s="1"/>
  <c r="V67" i="3"/>
  <c r="Z67" i="3" s="1"/>
  <c r="U64" i="3"/>
  <c r="Y64" i="3" s="1"/>
  <c r="V64" i="3"/>
  <c r="Z64" i="3" s="1"/>
  <c r="U60" i="3"/>
  <c r="Y60" i="3" s="1"/>
  <c r="V60" i="3"/>
  <c r="Z60" i="3" s="1"/>
  <c r="U58" i="3"/>
  <c r="Y58" i="3" s="1"/>
  <c r="V58" i="3"/>
  <c r="Z58" i="3" s="1"/>
  <c r="AH46" i="3"/>
  <c r="AJ46" i="3" s="1"/>
  <c r="AG46" i="3"/>
  <c r="AH43" i="3"/>
  <c r="AJ43" i="3" s="1"/>
  <c r="AG43" i="3"/>
  <c r="AI43" i="3" s="1"/>
  <c r="AK41" i="3"/>
  <c r="AM41" i="3" s="1"/>
  <c r="AL41" i="3"/>
  <c r="AN41" i="3" s="1"/>
  <c r="T40" i="3"/>
  <c r="AD40" i="3" s="1"/>
  <c r="S40" i="3"/>
  <c r="AC40" i="3" s="1"/>
  <c r="AK38" i="3"/>
  <c r="AM38" i="3" s="1"/>
  <c r="AL38" i="3"/>
  <c r="AN38" i="3" s="1"/>
  <c r="AK36" i="3"/>
  <c r="AM36" i="3" s="1"/>
  <c r="AL36" i="3"/>
  <c r="AN36" i="3" s="1"/>
  <c r="AK35" i="3"/>
  <c r="AM35" i="3" s="1"/>
  <c r="AL35" i="3"/>
  <c r="AN35" i="3" s="1"/>
  <c r="T31" i="3"/>
  <c r="AD31" i="3" s="1"/>
  <c r="S31" i="3"/>
  <c r="AC31" i="3" s="1"/>
  <c r="AG106" i="3"/>
  <c r="AI106" i="3" s="1"/>
  <c r="AH106" i="3"/>
  <c r="AJ106" i="3" s="1"/>
  <c r="S104" i="3"/>
  <c r="T104" i="3"/>
  <c r="AD104" i="3" s="1"/>
  <c r="AK102" i="3"/>
  <c r="AM102" i="3" s="1"/>
  <c r="AL102" i="3"/>
  <c r="AN102" i="3" s="1"/>
  <c r="S101" i="3"/>
  <c r="T101" i="3"/>
  <c r="AD101" i="3" s="1"/>
  <c r="S99" i="3"/>
  <c r="T99" i="3"/>
  <c r="AD99" i="3" s="1"/>
  <c r="AK97" i="3"/>
  <c r="AM97" i="3" s="1"/>
  <c r="AL97" i="3"/>
  <c r="AN97" i="3" s="1"/>
  <c r="AK96" i="3"/>
  <c r="AM96" i="3" s="1"/>
  <c r="AL96" i="3"/>
  <c r="AN96" i="3" s="1"/>
  <c r="X89" i="3"/>
  <c r="W89" i="3"/>
  <c r="AA89" i="3" s="1"/>
  <c r="V85" i="3"/>
  <c r="Z85" i="3" s="1"/>
  <c r="U85" i="3"/>
  <c r="Y85" i="3" s="1"/>
  <c r="V84" i="3"/>
  <c r="U84" i="3"/>
  <c r="Y84" i="3" s="1"/>
  <c r="AG77" i="3"/>
  <c r="AH77" i="3"/>
  <c r="AJ77" i="3" s="1"/>
  <c r="S75" i="3"/>
  <c r="AC75" i="3" s="1"/>
  <c r="T75" i="3"/>
  <c r="AD75" i="3" s="1"/>
  <c r="R72" i="3"/>
  <c r="AG52" i="3"/>
  <c r="AI52" i="3" s="1"/>
  <c r="AH52" i="3"/>
  <c r="AJ52" i="3" s="1"/>
  <c r="AL49" i="3"/>
  <c r="AN49" i="3" s="1"/>
  <c r="AK49" i="3"/>
  <c r="AM49" i="3" s="1"/>
  <c r="S48" i="3"/>
  <c r="AC48" i="3" s="1"/>
  <c r="T48" i="3"/>
  <c r="AD48" i="3" s="1"/>
  <c r="S47" i="3"/>
  <c r="T47" i="3"/>
  <c r="AD47" i="3" s="1"/>
  <c r="S45" i="3"/>
  <c r="AC45" i="3" s="1"/>
  <c r="T45" i="3"/>
  <c r="S44" i="3"/>
  <c r="AC44" i="3" s="1"/>
  <c r="T44" i="3"/>
  <c r="AD44" i="3" s="1"/>
  <c r="AK43" i="3"/>
  <c r="AM43" i="3" s="1"/>
  <c r="AL43" i="3"/>
  <c r="AN43" i="3" s="1"/>
  <c r="X95" i="3"/>
  <c r="AB95" i="3" s="1"/>
  <c r="W95" i="3"/>
  <c r="AA95" i="3" s="1"/>
  <c r="R95" i="3"/>
  <c r="W94" i="3"/>
  <c r="AA94" i="3" s="1"/>
  <c r="X94" i="3"/>
  <c r="R94" i="3"/>
  <c r="W93" i="3"/>
  <c r="AA93" i="3" s="1"/>
  <c r="X93" i="3"/>
  <c r="AB93" i="3" s="1"/>
  <c r="R93" i="3"/>
  <c r="U89" i="3"/>
  <c r="Y89" i="3" s="1"/>
  <c r="V89" i="3"/>
  <c r="Z89" i="3" s="1"/>
  <c r="AG85" i="3"/>
  <c r="AI85" i="3" s="1"/>
  <c r="AH85" i="3"/>
  <c r="AJ85" i="3" s="1"/>
  <c r="AG84" i="3"/>
  <c r="AH84" i="3"/>
  <c r="AJ84" i="3" s="1"/>
  <c r="AG83" i="3"/>
  <c r="AI83" i="3" s="1"/>
  <c r="AH83" i="3"/>
  <c r="AJ83" i="3" s="1"/>
  <c r="AG82" i="3"/>
  <c r="AH82" i="3"/>
  <c r="AJ82" i="3" s="1"/>
  <c r="AK81" i="3"/>
  <c r="AM81" i="3" s="1"/>
  <c r="AL81" i="3"/>
  <c r="AN81" i="3" s="1"/>
  <c r="S81" i="3"/>
  <c r="AC81" i="3" s="1"/>
  <c r="T81" i="3"/>
  <c r="AD81" i="3" s="1"/>
  <c r="AK80" i="3"/>
  <c r="AM80" i="3" s="1"/>
  <c r="AL80" i="3"/>
  <c r="AN80" i="3" s="1"/>
  <c r="S80" i="3"/>
  <c r="AC80" i="3" s="1"/>
  <c r="T80" i="3"/>
  <c r="AD80" i="3" s="1"/>
  <c r="AK79" i="3"/>
  <c r="AL79" i="3"/>
  <c r="AN79" i="3" s="1"/>
  <c r="S79" i="3"/>
  <c r="T79" i="3"/>
  <c r="AD79" i="3" s="1"/>
  <c r="AK78" i="3"/>
  <c r="AM78" i="3" s="1"/>
  <c r="AL78" i="3"/>
  <c r="AN78" i="3" s="1"/>
  <c r="S78" i="3"/>
  <c r="T78" i="3"/>
  <c r="AD78" i="3" s="1"/>
  <c r="X74" i="3"/>
  <c r="AB74" i="3" s="1"/>
  <c r="W74" i="3"/>
  <c r="AA74" i="3" s="1"/>
  <c r="R74" i="3"/>
  <c r="U72" i="3"/>
  <c r="Y72" i="3" s="1"/>
  <c r="V72" i="3"/>
  <c r="Z72" i="3" s="1"/>
  <c r="AG70" i="3"/>
  <c r="AI70" i="3" s="1"/>
  <c r="AH70" i="3"/>
  <c r="AJ70" i="3" s="1"/>
  <c r="AK69" i="3"/>
  <c r="AM69" i="3" s="1"/>
  <c r="AL69" i="3"/>
  <c r="AN69" i="3" s="1"/>
  <c r="S69" i="3"/>
  <c r="AC69" i="3" s="1"/>
  <c r="T69" i="3"/>
  <c r="AD69" i="3" s="1"/>
  <c r="AK68" i="3"/>
  <c r="AL68" i="3"/>
  <c r="AN68" i="3" s="1"/>
  <c r="S68" i="3"/>
  <c r="T68" i="3"/>
  <c r="AD68" i="3" s="1"/>
  <c r="AK67" i="3"/>
  <c r="AM67" i="3" s="1"/>
  <c r="AL67" i="3"/>
  <c r="S67" i="3"/>
  <c r="T67" i="3"/>
  <c r="AD67" i="3" s="1"/>
  <c r="AK66" i="3"/>
  <c r="AM66" i="3" s="1"/>
  <c r="AL66" i="3"/>
  <c r="AN66" i="3" s="1"/>
  <c r="S66" i="3"/>
  <c r="T66" i="3"/>
  <c r="AD66" i="3" s="1"/>
  <c r="AK65" i="3"/>
  <c r="AM65" i="3" s="1"/>
  <c r="AL65" i="3"/>
  <c r="AN65" i="3" s="1"/>
  <c r="S65" i="3"/>
  <c r="T65" i="3"/>
  <c r="AD65" i="3" s="1"/>
  <c r="AK64" i="3"/>
  <c r="AM64" i="3" s="1"/>
  <c r="AL64" i="3"/>
  <c r="AN64" i="3" s="1"/>
  <c r="S64" i="3"/>
  <c r="T64" i="3"/>
  <c r="AD64" i="3" s="1"/>
  <c r="AK63" i="3"/>
  <c r="AM63" i="3" s="1"/>
  <c r="AL63" i="3"/>
  <c r="AN63" i="3" s="1"/>
  <c r="S63" i="3"/>
  <c r="AC63" i="3" s="1"/>
  <c r="T63" i="3"/>
  <c r="AD63" i="3" s="1"/>
  <c r="AK62" i="3"/>
  <c r="AM62" i="3" s="1"/>
  <c r="AL62" i="3"/>
  <c r="AN62" i="3" s="1"/>
  <c r="S62" i="3"/>
  <c r="AC62" i="3" s="1"/>
  <c r="T62" i="3"/>
  <c r="AD62" i="3" s="1"/>
  <c r="AK61" i="3"/>
  <c r="AM61" i="3" s="1"/>
  <c r="AL61" i="3"/>
  <c r="AN61" i="3" s="1"/>
  <c r="S61" i="3"/>
  <c r="T61" i="3"/>
  <c r="AD61" i="3" s="1"/>
  <c r="AK60" i="3"/>
  <c r="AM60" i="3" s="1"/>
  <c r="AL60" i="3"/>
  <c r="AN60" i="3" s="1"/>
  <c r="S60" i="3"/>
  <c r="AC60" i="3" s="1"/>
  <c r="T60" i="3"/>
  <c r="AD60" i="3" s="1"/>
  <c r="AK59" i="3"/>
  <c r="AM59" i="3" s="1"/>
  <c r="AL59" i="3"/>
  <c r="AN59" i="3" s="1"/>
  <c r="S59" i="3"/>
  <c r="AC59" i="3" s="1"/>
  <c r="T59" i="3"/>
  <c r="AD59" i="3" s="1"/>
  <c r="AK58" i="3"/>
  <c r="AM58" i="3" s="1"/>
  <c r="AL58" i="3"/>
  <c r="AN58" i="3" s="1"/>
  <c r="S58" i="3"/>
  <c r="T58" i="3"/>
  <c r="AD58" i="3" s="1"/>
  <c r="AK57" i="3"/>
  <c r="AM57" i="3" s="1"/>
  <c r="AL57" i="3"/>
  <c r="AN57" i="3" s="1"/>
  <c r="S57" i="3"/>
  <c r="AC57" i="3" s="1"/>
  <c r="T57" i="3"/>
  <c r="AD57" i="3" s="1"/>
  <c r="AK56" i="3"/>
  <c r="AM56" i="3" s="1"/>
  <c r="AL56" i="3"/>
  <c r="AN56" i="3" s="1"/>
  <c r="S56" i="3"/>
  <c r="T56" i="3"/>
  <c r="AD56" i="3" s="1"/>
  <c r="AK55" i="3"/>
  <c r="AM55" i="3" s="1"/>
  <c r="AL55" i="3"/>
  <c r="AN55" i="3" s="1"/>
  <c r="S55" i="3"/>
  <c r="T55" i="3"/>
  <c r="AD55" i="3" s="1"/>
  <c r="AK54" i="3"/>
  <c r="AM54" i="3" s="1"/>
  <c r="AL54" i="3"/>
  <c r="AN54" i="3" s="1"/>
  <c r="S54" i="3"/>
  <c r="AC54" i="3" s="1"/>
  <c r="T54" i="3"/>
  <c r="AD54" i="3" s="1"/>
  <c r="W42" i="3"/>
  <c r="AA42" i="3" s="1"/>
  <c r="X42" i="3"/>
  <c r="AB42" i="3" s="1"/>
  <c r="R42" i="3"/>
  <c r="W41" i="3"/>
  <c r="AA41" i="3" s="1"/>
  <c r="X41" i="3"/>
  <c r="AB41" i="3" s="1"/>
  <c r="R41" i="3"/>
  <c r="W40" i="3"/>
  <c r="AA40" i="3" s="1"/>
  <c r="X40" i="3"/>
  <c r="AB40" i="3" s="1"/>
  <c r="R40" i="3"/>
  <c r="W39" i="3"/>
  <c r="AA39" i="3" s="1"/>
  <c r="X39" i="3"/>
  <c r="AB39" i="3" s="1"/>
  <c r="R39" i="3"/>
  <c r="W38" i="3"/>
  <c r="AA38" i="3" s="1"/>
  <c r="X38" i="3"/>
  <c r="AB38" i="3" s="1"/>
  <c r="R38" i="3"/>
  <c r="X37" i="3"/>
  <c r="AB37" i="3" s="1"/>
  <c r="W37" i="3"/>
  <c r="AA37" i="3" s="1"/>
  <c r="R37" i="3"/>
  <c r="X36" i="3"/>
  <c r="AB36" i="3" s="1"/>
  <c r="W36" i="3"/>
  <c r="AA36" i="3" s="1"/>
  <c r="R36" i="3"/>
  <c r="W35" i="3"/>
  <c r="AA35" i="3" s="1"/>
  <c r="X35" i="3"/>
  <c r="R35" i="3"/>
  <c r="X34" i="3"/>
  <c r="AB34" i="3" s="1"/>
  <c r="W34" i="3"/>
  <c r="AA34" i="3" s="1"/>
  <c r="R34" i="3"/>
  <c r="X33" i="3"/>
  <c r="AB33" i="3" s="1"/>
  <c r="W33" i="3"/>
  <c r="AA33" i="3" s="1"/>
  <c r="R33" i="3"/>
  <c r="X32" i="3"/>
  <c r="AB32" i="3" s="1"/>
  <c r="W32" i="3"/>
  <c r="AA32" i="3" s="1"/>
  <c r="R32" i="3"/>
  <c r="X31" i="3"/>
  <c r="AB31" i="3" s="1"/>
  <c r="W31" i="3"/>
  <c r="AA31" i="3" s="1"/>
  <c r="R31" i="3"/>
  <c r="AH75" i="3"/>
  <c r="AJ75" i="3" s="1"/>
  <c r="AG75" i="3"/>
  <c r="U65" i="3"/>
  <c r="Y65" i="3" s="1"/>
  <c r="V65" i="3"/>
  <c r="U57" i="3"/>
  <c r="Y57" i="3" s="1"/>
  <c r="V57" i="3"/>
  <c r="Z57" i="3" s="1"/>
  <c r="AH48" i="3"/>
  <c r="AJ48" i="3" s="1"/>
  <c r="AG48" i="3"/>
  <c r="AI48" i="3" s="1"/>
  <c r="AH44" i="3"/>
  <c r="AJ44" i="3" s="1"/>
  <c r="AG44" i="3"/>
  <c r="AI44" i="3" s="1"/>
  <c r="T42" i="3"/>
  <c r="AD42" i="3" s="1"/>
  <c r="S42" i="3"/>
  <c r="AC42" i="3" s="1"/>
  <c r="T41" i="3"/>
  <c r="AD41" i="3" s="1"/>
  <c r="S41" i="3"/>
  <c r="AC41" i="3" s="1"/>
  <c r="AK40" i="3"/>
  <c r="AM40" i="3" s="1"/>
  <c r="AL40" i="3"/>
  <c r="AN40" i="3" s="1"/>
  <c r="AK39" i="3"/>
  <c r="AM39" i="3" s="1"/>
  <c r="AL39" i="3"/>
  <c r="AN39" i="3" s="1"/>
  <c r="T38" i="3"/>
  <c r="AD38" i="3" s="1"/>
  <c r="S38" i="3"/>
  <c r="AK37" i="3"/>
  <c r="AM37" i="3" s="1"/>
  <c r="AL37" i="3"/>
  <c r="AN37" i="3" s="1"/>
  <c r="T35" i="3"/>
  <c r="AD35" i="3" s="1"/>
  <c r="S35" i="3"/>
  <c r="T34" i="3"/>
  <c r="AD34" i="3" s="1"/>
  <c r="S34" i="3"/>
  <c r="AC34" i="3" s="1"/>
  <c r="AK33" i="3"/>
  <c r="AM33" i="3" s="1"/>
  <c r="AL33" i="3"/>
  <c r="AN33" i="3" s="1"/>
  <c r="AK32" i="3"/>
  <c r="AM32" i="3" s="1"/>
  <c r="AL32" i="3"/>
  <c r="AN32" i="3" s="1"/>
  <c r="AL105" i="3"/>
  <c r="AN105" i="3" s="1"/>
  <c r="AK105" i="3"/>
  <c r="AM105" i="3" s="1"/>
  <c r="AK104" i="3"/>
  <c r="AM104" i="3" s="1"/>
  <c r="AL104" i="3"/>
  <c r="AN104" i="3" s="1"/>
  <c r="S103" i="3"/>
  <c r="AC103" i="3" s="1"/>
  <c r="T103" i="3"/>
  <c r="AD103" i="3" s="1"/>
  <c r="S102" i="3"/>
  <c r="AC102" i="3" s="1"/>
  <c r="T102" i="3"/>
  <c r="AD102" i="3" s="1"/>
  <c r="S100" i="3"/>
  <c r="T100" i="3"/>
  <c r="AD100" i="3" s="1"/>
  <c r="AK99" i="3"/>
  <c r="AM99" i="3" s="1"/>
  <c r="AL99" i="3"/>
  <c r="AN99" i="3" s="1"/>
  <c r="S98" i="3"/>
  <c r="AC98" i="3" s="1"/>
  <c r="T98" i="3"/>
  <c r="AD98" i="3" s="1"/>
  <c r="R89" i="3"/>
  <c r="V83" i="3"/>
  <c r="Z83" i="3" s="1"/>
  <c r="U83" i="3"/>
  <c r="Y83" i="3" s="1"/>
  <c r="V82" i="3"/>
  <c r="U82" i="3"/>
  <c r="Y82" i="3" s="1"/>
  <c r="AG76" i="3"/>
  <c r="AI76" i="3" s="1"/>
  <c r="AH76" i="3"/>
  <c r="AJ76" i="3" s="1"/>
  <c r="X72" i="3"/>
  <c r="AB72" i="3" s="1"/>
  <c r="W72" i="3"/>
  <c r="AA72" i="3" s="1"/>
  <c r="V70" i="3"/>
  <c r="Z70" i="3" s="1"/>
  <c r="U70" i="3"/>
  <c r="Y70" i="3" s="1"/>
  <c r="AG53" i="3"/>
  <c r="AH53" i="3"/>
  <c r="AJ53" i="3" s="1"/>
  <c r="AG51" i="3"/>
  <c r="AI51" i="3" s="1"/>
  <c r="AH51" i="3"/>
  <c r="AJ51" i="3" s="1"/>
  <c r="S50" i="3"/>
  <c r="AC50" i="3" s="1"/>
  <c r="T50" i="3"/>
  <c r="AD50" i="3" s="1"/>
  <c r="AK48" i="3"/>
  <c r="AM48" i="3" s="1"/>
  <c r="AL48" i="3"/>
  <c r="AN48" i="3" s="1"/>
  <c r="AL46" i="3"/>
  <c r="AN46" i="3" s="1"/>
  <c r="AK46" i="3"/>
  <c r="AM46" i="3" s="1"/>
  <c r="AK45" i="3"/>
  <c r="AM45" i="3" s="1"/>
  <c r="AL45" i="3"/>
  <c r="AN45" i="3" s="1"/>
  <c r="X105" i="3"/>
  <c r="AB105" i="3" s="1"/>
  <c r="W105" i="3"/>
  <c r="AA105" i="3" s="1"/>
  <c r="R105" i="3"/>
  <c r="W104" i="3"/>
  <c r="AA104" i="3" s="1"/>
  <c r="X104" i="3"/>
  <c r="AB104" i="3" s="1"/>
  <c r="R104" i="3"/>
  <c r="X103" i="3"/>
  <c r="AB103" i="3" s="1"/>
  <c r="W103" i="3"/>
  <c r="AA103" i="3" s="1"/>
  <c r="R103" i="3"/>
  <c r="W102" i="3"/>
  <c r="AA102" i="3" s="1"/>
  <c r="X102" i="3"/>
  <c r="AB102" i="3" s="1"/>
  <c r="R102" i="3"/>
  <c r="X101" i="3"/>
  <c r="AB101" i="3" s="1"/>
  <c r="W101" i="3"/>
  <c r="AA101" i="3" s="1"/>
  <c r="R101" i="3"/>
  <c r="X100" i="3"/>
  <c r="AB100" i="3" s="1"/>
  <c r="W100" i="3"/>
  <c r="AA100" i="3" s="1"/>
  <c r="R100" i="3"/>
  <c r="W99" i="3"/>
  <c r="AA99" i="3" s="1"/>
  <c r="X99" i="3"/>
  <c r="AB99" i="3" s="1"/>
  <c r="R99" i="3"/>
  <c r="X98" i="3"/>
  <c r="AB98" i="3" s="1"/>
  <c r="W98" i="3"/>
  <c r="AA98" i="3" s="1"/>
  <c r="R98" i="3"/>
  <c r="X97" i="3"/>
  <c r="AB97" i="3" s="1"/>
  <c r="W97" i="3"/>
  <c r="AA97" i="3" s="1"/>
  <c r="R97" i="3"/>
  <c r="X96" i="3"/>
  <c r="W96" i="3"/>
  <c r="AA96" i="3" s="1"/>
  <c r="R96" i="3"/>
  <c r="U92" i="3"/>
  <c r="Y92" i="3" s="1"/>
  <c r="V92" i="3"/>
  <c r="Z92" i="3" s="1"/>
  <c r="V91" i="3"/>
  <c r="U91" i="3"/>
  <c r="Y91" i="3" s="1"/>
  <c r="U90" i="3"/>
  <c r="Y90" i="3" s="1"/>
  <c r="V90" i="3"/>
  <c r="AG88" i="3"/>
  <c r="AH88" i="3"/>
  <c r="AJ88" i="3" s="1"/>
  <c r="AG87" i="3"/>
  <c r="AI87" i="3" s="1"/>
  <c r="AH87" i="3"/>
  <c r="AJ87" i="3" s="1"/>
  <c r="AG86" i="3"/>
  <c r="AH86" i="3"/>
  <c r="AJ86" i="3" s="1"/>
  <c r="AL85" i="3"/>
  <c r="AN85" i="3" s="1"/>
  <c r="AK85" i="3"/>
  <c r="AM85" i="3" s="1"/>
  <c r="S85" i="3"/>
  <c r="AC85" i="3" s="1"/>
  <c r="T85" i="3"/>
  <c r="AD85" i="3" s="1"/>
  <c r="AK84" i="3"/>
  <c r="AM84" i="3" s="1"/>
  <c r="AL84" i="3"/>
  <c r="AN84" i="3" s="1"/>
  <c r="S84" i="3"/>
  <c r="T84" i="3"/>
  <c r="AD84" i="3" s="1"/>
  <c r="AK83" i="3"/>
  <c r="AM83" i="3" s="1"/>
  <c r="AL83" i="3"/>
  <c r="AN83" i="3" s="1"/>
  <c r="S83" i="3"/>
  <c r="AC83" i="3" s="1"/>
  <c r="T83" i="3"/>
  <c r="AD83" i="3" s="1"/>
  <c r="AK82" i="3"/>
  <c r="AM82" i="3" s="1"/>
  <c r="AL82" i="3"/>
  <c r="AN82" i="3" s="1"/>
  <c r="S82" i="3"/>
  <c r="T82" i="3"/>
  <c r="AD82" i="3" s="1"/>
  <c r="X75" i="3"/>
  <c r="AB75" i="3" s="1"/>
  <c r="W75" i="3"/>
  <c r="AA75" i="3" s="1"/>
  <c r="R75" i="3"/>
  <c r="U73" i="3"/>
  <c r="Y73" i="3" s="1"/>
  <c r="V73" i="3"/>
  <c r="Z73" i="3" s="1"/>
  <c r="AG71" i="3"/>
  <c r="AI71" i="3" s="1"/>
  <c r="AH71" i="3"/>
  <c r="AJ71" i="3" s="1"/>
  <c r="AL70" i="3"/>
  <c r="AN70" i="3" s="1"/>
  <c r="AK70" i="3"/>
  <c r="T70" i="3"/>
  <c r="AD70" i="3" s="1"/>
  <c r="S70" i="3"/>
  <c r="X50" i="3"/>
  <c r="AB50" i="3" s="1"/>
  <c r="W50" i="3"/>
  <c r="AA50" i="3" s="1"/>
  <c r="R50" i="3"/>
  <c r="X49" i="3"/>
  <c r="AB49" i="3" s="1"/>
  <c r="W49" i="3"/>
  <c r="AA49" i="3" s="1"/>
  <c r="R49" i="3"/>
  <c r="W48" i="3"/>
  <c r="AA48" i="3" s="1"/>
  <c r="X48" i="3"/>
  <c r="AB48" i="3" s="1"/>
  <c r="R48" i="3"/>
  <c r="X47" i="3"/>
  <c r="AB47" i="3" s="1"/>
  <c r="W47" i="3"/>
  <c r="AA47" i="3" s="1"/>
  <c r="R47" i="3"/>
  <c r="X46" i="3"/>
  <c r="AB46" i="3" s="1"/>
  <c r="W46" i="3"/>
  <c r="AA46" i="3" s="1"/>
  <c r="R46" i="3"/>
  <c r="W45" i="3"/>
  <c r="AA45" i="3" s="1"/>
  <c r="X45" i="3"/>
  <c r="R45" i="3"/>
  <c r="X44" i="3"/>
  <c r="AB44" i="3" s="1"/>
  <c r="W44" i="3"/>
  <c r="AA44" i="3" s="1"/>
  <c r="R44" i="3"/>
  <c r="X43" i="3"/>
  <c r="AB43" i="3" s="1"/>
  <c r="W43" i="3"/>
  <c r="AA43" i="3" s="1"/>
  <c r="R43" i="3"/>
  <c r="U30" i="3"/>
  <c r="Y30" i="3" s="1"/>
  <c r="V30" i="3"/>
  <c r="Z30" i="3" s="1"/>
  <c r="U29" i="3"/>
  <c r="Y29" i="3" s="1"/>
  <c r="V29" i="3"/>
  <c r="Z29" i="3" s="1"/>
  <c r="AM70" i="3" l="1"/>
  <c r="AC70" i="3"/>
  <c r="AN88" i="3"/>
  <c r="AI86" i="3"/>
  <c r="Z105" i="3"/>
  <c r="Z65" i="3"/>
  <c r="AC87" i="3"/>
  <c r="AC79" i="3"/>
  <c r="AC66" i="3"/>
  <c r="AC68" i="3"/>
  <c r="AM68" i="3"/>
  <c r="AM75" i="3"/>
  <c r="AC78" i="3"/>
  <c r="AC71" i="3"/>
  <c r="AC74" i="3"/>
  <c r="AF28" i="3"/>
  <c r="AC93" i="3"/>
  <c r="AC67" i="3"/>
  <c r="AC105" i="3"/>
  <c r="AC89" i="3"/>
  <c r="AC65" i="3"/>
  <c r="AC100" i="3"/>
  <c r="AC24" i="3"/>
  <c r="AC64" i="3"/>
  <c r="AC99" i="3"/>
  <c r="AC104" i="3"/>
  <c r="AC101" i="3"/>
  <c r="AN67" i="3"/>
  <c r="AC96" i="3"/>
  <c r="AM89" i="3"/>
  <c r="AC19" i="3"/>
  <c r="AC91" i="3"/>
  <c r="AC106" i="3"/>
  <c r="AC94" i="3"/>
  <c r="AC58" i="3"/>
  <c r="AC61" i="3"/>
  <c r="AC90" i="3"/>
  <c r="AC95" i="3"/>
  <c r="AC37" i="3"/>
  <c r="AD45" i="3"/>
  <c r="B37" i="7" s="1"/>
  <c r="D37" i="7" s="1"/>
  <c r="AM29" i="3"/>
  <c r="AM24" i="3"/>
  <c r="AM12" i="3"/>
  <c r="AC18" i="3"/>
  <c r="AC46" i="3"/>
  <c r="AC38" i="3"/>
  <c r="AC56" i="3"/>
  <c r="AC82" i="3"/>
  <c r="AC35" i="3"/>
  <c r="AM79" i="3"/>
  <c r="AC29" i="3"/>
  <c r="AC10" i="3"/>
  <c r="AC11" i="3"/>
  <c r="AC13" i="3"/>
  <c r="AC15" i="3"/>
  <c r="AC47" i="3"/>
  <c r="AC53" i="3"/>
  <c r="AC88" i="3"/>
  <c r="AM34" i="3"/>
  <c r="AC33" i="3"/>
  <c r="AC86" i="3"/>
  <c r="AC43" i="3"/>
  <c r="AC84" i="3"/>
  <c r="AC55" i="3"/>
  <c r="AN53" i="3"/>
  <c r="AC32" i="3"/>
  <c r="AC17" i="3"/>
  <c r="AC12" i="3"/>
  <c r="AB45" i="3"/>
  <c r="Z90" i="3"/>
  <c r="Z46" i="3"/>
  <c r="Z55" i="3"/>
  <c r="AB65" i="3"/>
  <c r="Z95" i="3"/>
  <c r="AB35" i="3"/>
  <c r="Z91" i="3"/>
  <c r="Z84" i="3"/>
  <c r="AB96" i="3"/>
  <c r="Z86" i="3"/>
  <c r="AB91" i="3"/>
  <c r="Z82" i="3"/>
  <c r="Z12" i="3"/>
  <c r="AB94" i="3"/>
  <c r="Z101" i="3"/>
  <c r="AB89" i="3"/>
  <c r="Y106" i="3"/>
  <c r="Z94" i="3"/>
  <c r="Z17" i="3"/>
  <c r="Y8" i="3"/>
  <c r="B147" i="7"/>
  <c r="D147" i="7" s="1"/>
  <c r="Y22" i="3"/>
  <c r="AI55" i="3"/>
  <c r="AI33" i="3"/>
  <c r="AI99" i="3"/>
  <c r="AI89" i="3"/>
  <c r="AI38" i="3"/>
  <c r="AI67" i="3"/>
  <c r="AI78" i="3"/>
  <c r="AI35" i="3"/>
  <c r="AI68" i="3"/>
  <c r="AI37" i="3"/>
  <c r="AI100" i="3"/>
  <c r="AI34" i="3"/>
  <c r="AI61" i="3"/>
  <c r="AI29" i="3"/>
  <c r="AI18" i="3"/>
  <c r="AI24" i="3"/>
  <c r="AI17" i="3"/>
  <c r="AI96" i="3"/>
  <c r="AI97" i="3"/>
  <c r="AI46" i="3"/>
  <c r="AI91" i="3"/>
  <c r="B192" i="7"/>
  <c r="D192" i="7" s="1"/>
  <c r="AI47" i="3"/>
  <c r="AI88" i="3"/>
  <c r="AI84" i="3"/>
  <c r="AI82" i="3"/>
  <c r="AI66" i="3"/>
  <c r="AI93" i="3"/>
  <c r="AI75" i="3"/>
  <c r="AI94" i="3"/>
  <c r="B190" i="7"/>
  <c r="D190" i="7" s="1"/>
  <c r="AI53" i="3"/>
  <c r="AI77" i="3"/>
  <c r="AI8" i="3"/>
  <c r="B194" i="7"/>
  <c r="D194" i="7" s="1"/>
  <c r="B188" i="7"/>
  <c r="D188" i="7" s="1"/>
  <c r="AI40" i="3"/>
  <c r="AI22" i="3"/>
  <c r="AI27" i="3"/>
  <c r="AI11" i="3"/>
  <c r="B181" i="7"/>
  <c r="D181" i="7" s="1"/>
  <c r="B150" i="7"/>
  <c r="D150" i="7" s="1"/>
  <c r="B142" i="7"/>
  <c r="D142" i="7" s="1"/>
  <c r="B146" i="7"/>
  <c r="D146" i="7" s="1"/>
  <c r="B149" i="7"/>
  <c r="D149" i="7" s="1"/>
  <c r="B156" i="7"/>
  <c r="D156" i="7" s="1"/>
  <c r="Q99" i="3"/>
  <c r="AE99" i="3" s="1"/>
  <c r="AF99" i="3"/>
  <c r="B187" i="7"/>
  <c r="D187" i="7" s="1"/>
  <c r="B152" i="7"/>
  <c r="D152" i="7" s="1"/>
  <c r="B140" i="7"/>
  <c r="D140" i="7" s="1"/>
  <c r="Q50" i="3"/>
  <c r="AE50" i="3" s="1"/>
  <c r="AF50" i="3"/>
  <c r="Q75" i="3"/>
  <c r="AE75" i="3" s="1"/>
  <c r="AF75" i="3"/>
  <c r="Q97" i="3"/>
  <c r="AE97" i="3" s="1"/>
  <c r="AF97" i="3"/>
  <c r="Q105" i="3"/>
  <c r="AE105" i="3" s="1"/>
  <c r="AF105" i="3"/>
  <c r="Q33" i="3"/>
  <c r="AF33" i="3"/>
  <c r="Q41" i="3"/>
  <c r="AE41" i="3" s="1"/>
  <c r="AF41" i="3"/>
  <c r="Q74" i="3"/>
  <c r="AE74" i="3" s="1"/>
  <c r="AF74" i="3"/>
  <c r="Q55" i="3"/>
  <c r="AE55" i="3" s="1"/>
  <c r="AF55" i="3"/>
  <c r="Q63" i="3"/>
  <c r="AE63" i="3" s="1"/>
  <c r="AF63" i="3"/>
  <c r="Q80" i="3"/>
  <c r="AE80" i="3" s="1"/>
  <c r="AF80" i="3"/>
  <c r="B186" i="7"/>
  <c r="B189" i="7"/>
  <c r="D189" i="7" s="1"/>
  <c r="Q47" i="3"/>
  <c r="AE47" i="3" s="1"/>
  <c r="AF47" i="3"/>
  <c r="Q102" i="3"/>
  <c r="AE102" i="3" s="1"/>
  <c r="AF102" i="3"/>
  <c r="Q38" i="3"/>
  <c r="AF38" i="3"/>
  <c r="Q29" i="3"/>
  <c r="AF29" i="3"/>
  <c r="Q90" i="3"/>
  <c r="AF90" i="3"/>
  <c r="Q60" i="3"/>
  <c r="AE60" i="3" s="1"/>
  <c r="AF60" i="3"/>
  <c r="Q68" i="3"/>
  <c r="AF68" i="3"/>
  <c r="Q85" i="3"/>
  <c r="AE85" i="3" s="1"/>
  <c r="AF85" i="3"/>
  <c r="Q57" i="3"/>
  <c r="AE57" i="3" s="1"/>
  <c r="AF57" i="3"/>
  <c r="Q65" i="3"/>
  <c r="AF65" i="3"/>
  <c r="Q96" i="3"/>
  <c r="AE96" i="3" s="1"/>
  <c r="AF96" i="3"/>
  <c r="Q32" i="3"/>
  <c r="AE32" i="3" s="1"/>
  <c r="AF32" i="3"/>
  <c r="Q92" i="3"/>
  <c r="AE92" i="3" s="1"/>
  <c r="AF92" i="3"/>
  <c r="Q54" i="3"/>
  <c r="AE54" i="3" s="1"/>
  <c r="AF54" i="3"/>
  <c r="Q62" i="3"/>
  <c r="AE62" i="3" s="1"/>
  <c r="AF62" i="3"/>
  <c r="Q79" i="3"/>
  <c r="AF79" i="3"/>
  <c r="Q86" i="3"/>
  <c r="AF86" i="3"/>
  <c r="Q83" i="3"/>
  <c r="AE83" i="3" s="1"/>
  <c r="AF83" i="3"/>
  <c r="B143" i="7"/>
  <c r="D143" i="7" s="1"/>
  <c r="B182" i="7"/>
  <c r="D182" i="7" s="1"/>
  <c r="B184" i="7"/>
  <c r="D184" i="7" s="1"/>
  <c r="B145" i="7"/>
  <c r="B180" i="7"/>
  <c r="D180" i="7" s="1"/>
  <c r="B183" i="7"/>
  <c r="D183" i="7" s="1"/>
  <c r="B191" i="7"/>
  <c r="D191" i="7" s="1"/>
  <c r="Q46" i="3"/>
  <c r="AE46" i="3" s="1"/>
  <c r="AF46" i="3"/>
  <c r="Q101" i="3"/>
  <c r="AE101" i="3" s="1"/>
  <c r="AF101" i="3"/>
  <c r="Q89" i="3"/>
  <c r="AE89" i="3" s="1"/>
  <c r="AF89" i="3"/>
  <c r="Q37" i="3"/>
  <c r="AF37" i="3"/>
  <c r="Q59" i="3"/>
  <c r="AE59" i="3" s="1"/>
  <c r="AF59" i="3"/>
  <c r="Q67" i="3"/>
  <c r="AE67" i="3" s="1"/>
  <c r="AF67" i="3"/>
  <c r="Q77" i="3"/>
  <c r="AE77" i="3" s="1"/>
  <c r="AF77" i="3"/>
  <c r="Q35" i="3"/>
  <c r="AE35" i="3" s="1"/>
  <c r="AF35" i="3"/>
  <c r="Q84" i="3"/>
  <c r="AE84" i="3" s="1"/>
  <c r="AF84" i="3"/>
  <c r="Q49" i="3"/>
  <c r="AE49" i="3" s="1"/>
  <c r="AF49" i="3"/>
  <c r="Q40" i="3"/>
  <c r="AE40" i="3" s="1"/>
  <c r="AF40" i="3"/>
  <c r="B185" i="7"/>
  <c r="D185" i="7" s="1"/>
  <c r="B193" i="7"/>
  <c r="D193" i="7" s="1"/>
  <c r="Q42" i="3"/>
  <c r="AF42" i="3"/>
  <c r="Q56" i="3"/>
  <c r="AF56" i="3"/>
  <c r="Q81" i="3"/>
  <c r="AE81" i="3" s="1"/>
  <c r="AF81" i="3"/>
  <c r="Q51" i="3"/>
  <c r="AE51" i="3" s="1"/>
  <c r="AF51" i="3"/>
  <c r="Q71" i="3"/>
  <c r="AF71" i="3"/>
  <c r="Q82" i="3"/>
  <c r="AF82" i="3"/>
  <c r="B155" i="7"/>
  <c r="D155" i="7" s="1"/>
  <c r="B195" i="7"/>
  <c r="D195" i="7" s="1"/>
  <c r="B157" i="7"/>
  <c r="D157" i="7" s="1"/>
  <c r="B148" i="7"/>
  <c r="Q48" i="3"/>
  <c r="AE48" i="3" s="1"/>
  <c r="AF48" i="3"/>
  <c r="Q103" i="3"/>
  <c r="AE103" i="3" s="1"/>
  <c r="AF103" i="3"/>
  <c r="Q31" i="3"/>
  <c r="AE31" i="3" s="1"/>
  <c r="AF31" i="3"/>
  <c r="Q39" i="3"/>
  <c r="AE39" i="3" s="1"/>
  <c r="AF39" i="3"/>
  <c r="Q72" i="3"/>
  <c r="AE72" i="3" s="1"/>
  <c r="AF72" i="3"/>
  <c r="Q30" i="3"/>
  <c r="AE30" i="3" s="1"/>
  <c r="AF30" i="3"/>
  <c r="Q73" i="3"/>
  <c r="AF73" i="3"/>
  <c r="Q91" i="3"/>
  <c r="AE91" i="3" s="1"/>
  <c r="AF91" i="3"/>
  <c r="Q61" i="3"/>
  <c r="AE61" i="3" s="1"/>
  <c r="AF61" i="3"/>
  <c r="Q69" i="3"/>
  <c r="AE69" i="3" s="1"/>
  <c r="AF69" i="3"/>
  <c r="Q78" i="3"/>
  <c r="AE78" i="3" s="1"/>
  <c r="AF78" i="3"/>
  <c r="Q106" i="3"/>
  <c r="AF106" i="3"/>
  <c r="Q70" i="3"/>
  <c r="AF70" i="3"/>
  <c r="Q44" i="3"/>
  <c r="AE44" i="3" s="1"/>
  <c r="AF44" i="3"/>
  <c r="Q94" i="3"/>
  <c r="AE94" i="3" s="1"/>
  <c r="AF94" i="3"/>
  <c r="Q52" i="3"/>
  <c r="AE52" i="3" s="1"/>
  <c r="AF52" i="3"/>
  <c r="Q88" i="3"/>
  <c r="AE88" i="3" s="1"/>
  <c r="AF88" i="3"/>
  <c r="B144" i="7"/>
  <c r="D144" i="7" s="1"/>
  <c r="B151" i="7"/>
  <c r="D151" i="7" s="1"/>
  <c r="Q104" i="3"/>
  <c r="AF104" i="3"/>
  <c r="B179" i="7"/>
  <c r="Q43" i="3"/>
  <c r="AF43" i="3"/>
  <c r="Q98" i="3"/>
  <c r="AE98" i="3" s="1"/>
  <c r="AF98" i="3"/>
  <c r="Q34" i="3"/>
  <c r="AE34" i="3" s="1"/>
  <c r="AF34" i="3"/>
  <c r="Q93" i="3"/>
  <c r="AF93" i="3"/>
  <c r="Q64" i="3"/>
  <c r="AF64" i="3"/>
  <c r="B178" i="7"/>
  <c r="D178" i="7" s="1"/>
  <c r="B154" i="7"/>
  <c r="D154" i="7" s="1"/>
  <c r="B153" i="7"/>
  <c r="D153" i="7" s="1"/>
  <c r="B141" i="7"/>
  <c r="Q45" i="3"/>
  <c r="AE45" i="3" s="1"/>
  <c r="AF45" i="3"/>
  <c r="Q100" i="3"/>
  <c r="AF100" i="3"/>
  <c r="Q36" i="3"/>
  <c r="AE36" i="3" s="1"/>
  <c r="AF36" i="3"/>
  <c r="AF95" i="3"/>
  <c r="Q95" i="3"/>
  <c r="Q58" i="3"/>
  <c r="AF58" i="3"/>
  <c r="Q66" i="3"/>
  <c r="AF66" i="3"/>
  <c r="Q53" i="3"/>
  <c r="AF53" i="3"/>
  <c r="Q76" i="3"/>
  <c r="AE76" i="3" s="1"/>
  <c r="AF76" i="3"/>
  <c r="Q87" i="3"/>
  <c r="AF87" i="3"/>
  <c r="R1" i="8"/>
  <c r="AC3" i="8"/>
  <c r="AC4" i="8"/>
  <c r="AC5" i="8"/>
  <c r="AC6" i="8"/>
  <c r="AC27" i="8"/>
  <c r="AC28" i="8" s="1"/>
  <c r="AC29" i="8" s="1"/>
  <c r="AC30" i="8" s="1"/>
  <c r="AC31" i="8" s="1"/>
  <c r="AC33" i="8"/>
  <c r="AC15" i="8"/>
  <c r="AC16" i="8" s="1"/>
  <c r="AC21" i="8"/>
  <c r="AC9" i="8"/>
  <c r="AC10" i="8" s="1"/>
  <c r="AC11" i="8" s="1"/>
  <c r="AC12" i="8" s="1"/>
  <c r="AC13" i="8" s="1"/>
  <c r="AC34" i="8"/>
  <c r="AC35" i="8" s="1"/>
  <c r="AC36" i="8" s="1"/>
  <c r="AC37" i="8" s="1"/>
  <c r="AC22" i="8"/>
  <c r="AC17" i="8"/>
  <c r="AC23" i="8"/>
  <c r="AC24" i="8" s="1"/>
  <c r="AC25" i="8" s="1"/>
  <c r="AC18" i="8"/>
  <c r="AC19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/>
  <c r="BN44" i="8" s="1"/>
  <c r="BO44" i="8" s="1"/>
  <c r="B45" i="8"/>
  <c r="A49" i="8"/>
  <c r="A50" i="8"/>
  <c r="A51" i="8"/>
  <c r="A52" i="8"/>
  <c r="AE24" i="3" l="1"/>
  <c r="B174" i="7"/>
  <c r="D174" i="7" s="1"/>
  <c r="B92" i="7"/>
  <c r="D92" i="7" s="1"/>
  <c r="B114" i="7"/>
  <c r="D114" i="7" s="1"/>
  <c r="B136" i="7"/>
  <c r="D136" i="7" s="1"/>
  <c r="B124" i="7"/>
  <c r="D124" i="7" s="1"/>
  <c r="B221" i="7"/>
  <c r="D221" i="7" s="1"/>
  <c r="I14" i="7"/>
  <c r="B128" i="7"/>
  <c r="B219" i="7"/>
  <c r="D219" i="7" s="1"/>
  <c r="I5" i="7"/>
  <c r="B123" i="7"/>
  <c r="D123" i="7" s="1"/>
  <c r="B26" i="7"/>
  <c r="D26" i="7" s="1"/>
  <c r="B208" i="7"/>
  <c r="D208" i="7" s="1"/>
  <c r="AE68" i="3"/>
  <c r="B15" i="7"/>
  <c r="D15" i="7" s="1"/>
  <c r="AE70" i="3"/>
  <c r="B216" i="7"/>
  <c r="D216" i="7" s="1"/>
  <c r="AE93" i="3"/>
  <c r="AE71" i="3"/>
  <c r="B202" i="7"/>
  <c r="D202" i="7" s="1"/>
  <c r="B11" i="7"/>
  <c r="D11" i="7" s="1"/>
  <c r="B23" i="7"/>
  <c r="D23" i="7" s="1"/>
  <c r="B40" i="7"/>
  <c r="D40" i="7" s="1"/>
  <c r="B34" i="7"/>
  <c r="D34" i="7" s="1"/>
  <c r="AE58" i="3"/>
  <c r="B24" i="7"/>
  <c r="D24" i="7" s="1"/>
  <c r="B205" i="7"/>
  <c r="D205" i="7" s="1"/>
  <c r="B25" i="7"/>
  <c r="D25" i="7" s="1"/>
  <c r="B27" i="7"/>
  <c r="D27" i="7" s="1"/>
  <c r="B36" i="7"/>
  <c r="D36" i="7" s="1"/>
  <c r="B14" i="7"/>
  <c r="D14" i="7" s="1"/>
  <c r="B18" i="7"/>
  <c r="D18" i="7" s="1"/>
  <c r="B13" i="7"/>
  <c r="D13" i="7" s="1"/>
  <c r="AE65" i="3"/>
  <c r="AE106" i="3"/>
  <c r="B30" i="7"/>
  <c r="D30" i="7" s="1"/>
  <c r="AE104" i="3"/>
  <c r="AE90" i="3"/>
  <c r="AE95" i="3"/>
  <c r="B39" i="7"/>
  <c r="D39" i="7" s="1"/>
  <c r="B29" i="7"/>
  <c r="D29" i="7" s="1"/>
  <c r="B5" i="7"/>
  <c r="D5" i="7" s="1"/>
  <c r="B204" i="7"/>
  <c r="D204" i="7" s="1"/>
  <c r="AE66" i="3"/>
  <c r="B21" i="7"/>
  <c r="D21" i="7" s="1"/>
  <c r="B33" i="7"/>
  <c r="D33" i="7" s="1"/>
  <c r="AE64" i="3"/>
  <c r="AE43" i="3"/>
  <c r="B35" i="7"/>
  <c r="D35" i="7" s="1"/>
  <c r="I12" i="7"/>
  <c r="AE100" i="3"/>
  <c r="B32" i="7"/>
  <c r="D32" i="7" s="1"/>
  <c r="AE73" i="3"/>
  <c r="B38" i="7"/>
  <c r="D38" i="7" s="1"/>
  <c r="B28" i="7"/>
  <c r="D28" i="7" s="1"/>
  <c r="B31" i="7"/>
  <c r="D31" i="7" s="1"/>
  <c r="AE86" i="3"/>
  <c r="B228" i="7"/>
  <c r="D228" i="7" s="1"/>
  <c r="B211" i="7"/>
  <c r="D211" i="7" s="1"/>
  <c r="B12" i="7"/>
  <c r="D12" i="7" s="1"/>
  <c r="B223" i="7"/>
  <c r="B9" i="7"/>
  <c r="D9" i="7" s="1"/>
  <c r="AE82" i="3"/>
  <c r="AE56" i="3"/>
  <c r="B201" i="7"/>
  <c r="D201" i="7" s="1"/>
  <c r="B227" i="7"/>
  <c r="D227" i="7" s="1"/>
  <c r="B19" i="7"/>
  <c r="D19" i="7" s="1"/>
  <c r="B16" i="7"/>
  <c r="D16" i="7" s="1"/>
  <c r="AE29" i="3"/>
  <c r="AE17" i="3"/>
  <c r="AE10" i="3"/>
  <c r="AE13" i="3"/>
  <c r="B224" i="7"/>
  <c r="D224" i="7" s="1"/>
  <c r="B210" i="7"/>
  <c r="D210" i="7" s="1"/>
  <c r="B22" i="7"/>
  <c r="D22" i="7" s="1"/>
  <c r="B225" i="7"/>
  <c r="D225" i="7" s="1"/>
  <c r="B207" i="7"/>
  <c r="D207" i="7" s="1"/>
  <c r="B17" i="7"/>
  <c r="D17" i="7" s="1"/>
  <c r="B213" i="7"/>
  <c r="D213" i="7" s="1"/>
  <c r="B214" i="7"/>
  <c r="D214" i="7" s="1"/>
  <c r="B217" i="7"/>
  <c r="D217" i="7" s="1"/>
  <c r="AE79" i="3"/>
  <c r="B212" i="7"/>
  <c r="D212" i="7" s="1"/>
  <c r="B232" i="7"/>
  <c r="D232" i="7" s="1"/>
  <c r="B215" i="7"/>
  <c r="B234" i="7"/>
  <c r="D234" i="7" s="1"/>
  <c r="B200" i="7"/>
  <c r="B222" i="7"/>
  <c r="D222" i="7" s="1"/>
  <c r="B230" i="7"/>
  <c r="D230" i="7" s="1"/>
  <c r="B203" i="7"/>
  <c r="D203" i="7" s="1"/>
  <c r="B206" i="7"/>
  <c r="D206" i="7" s="1"/>
  <c r="B220" i="7"/>
  <c r="D220" i="7" s="1"/>
  <c r="AE42" i="3"/>
  <c r="B20" i="7"/>
  <c r="D20" i="7" s="1"/>
  <c r="AE38" i="3"/>
  <c r="B231" i="7"/>
  <c r="D231" i="7" s="1"/>
  <c r="B226" i="7"/>
  <c r="D226" i="7" s="1"/>
  <c r="B233" i="7"/>
  <c r="D233" i="7" s="1"/>
  <c r="B6" i="7"/>
  <c r="D6" i="7" s="1"/>
  <c r="AE87" i="3"/>
  <c r="B199" i="7"/>
  <c r="D199" i="7" s="1"/>
  <c r="B7" i="7"/>
  <c r="D7" i="7" s="1"/>
  <c r="B218" i="7"/>
  <c r="D218" i="7" s="1"/>
  <c r="B209" i="7"/>
  <c r="D209" i="7" s="1"/>
  <c r="AE53" i="3"/>
  <c r="B8" i="7"/>
  <c r="D8" i="7" s="1"/>
  <c r="AE33" i="3"/>
  <c r="AE37" i="3"/>
  <c r="B229" i="7"/>
  <c r="D229" i="7" s="1"/>
  <c r="B10" i="7"/>
  <c r="D10" i="7" s="1"/>
  <c r="B90" i="7"/>
  <c r="D90" i="7" s="1"/>
  <c r="B138" i="7"/>
  <c r="D138" i="7" s="1"/>
  <c r="B132" i="7"/>
  <c r="D132" i="7" s="1"/>
  <c r="B139" i="7"/>
  <c r="D139" i="7" s="1"/>
  <c r="B122" i="7"/>
  <c r="D122" i="7" s="1"/>
  <c r="B135" i="7"/>
  <c r="D135" i="7" s="1"/>
  <c r="B130" i="7"/>
  <c r="D130" i="7" s="1"/>
  <c r="B129" i="7"/>
  <c r="D129" i="7" s="1"/>
  <c r="B127" i="7"/>
  <c r="D127" i="7" s="1"/>
  <c r="B116" i="7"/>
  <c r="D116" i="7" s="1"/>
  <c r="B91" i="7"/>
  <c r="D91" i="7" s="1"/>
  <c r="B137" i="7"/>
  <c r="D137" i="7" s="1"/>
  <c r="B131" i="7"/>
  <c r="D131" i="7" s="1"/>
  <c r="B88" i="7"/>
  <c r="D88" i="7" s="1"/>
  <c r="B93" i="7"/>
  <c r="D93" i="7" s="1"/>
  <c r="B125" i="7"/>
  <c r="D125" i="7" s="1"/>
  <c r="B86" i="7"/>
  <c r="D86" i="7" s="1"/>
  <c r="B134" i="7"/>
  <c r="D134" i="7" s="1"/>
  <c r="B133" i="7"/>
  <c r="D133" i="7" s="1"/>
  <c r="B126" i="7"/>
  <c r="D126" i="7" s="1"/>
  <c r="B100" i="7"/>
  <c r="D100" i="7" s="1"/>
  <c r="B84" i="7"/>
  <c r="D84" i="7" s="1"/>
  <c r="B94" i="7"/>
  <c r="D94" i="7" s="1"/>
  <c r="B103" i="7"/>
  <c r="D103" i="7" s="1"/>
  <c r="B106" i="7"/>
  <c r="D106" i="7" s="1"/>
  <c r="B109" i="7"/>
  <c r="D109" i="7" s="1"/>
  <c r="B111" i="7"/>
  <c r="D111" i="7" s="1"/>
  <c r="B98" i="7"/>
  <c r="D98" i="7" s="1"/>
  <c r="B107" i="7"/>
  <c r="D107" i="7" s="1"/>
  <c r="B112" i="7"/>
  <c r="D112" i="7" s="1"/>
  <c r="B118" i="7"/>
  <c r="D118" i="7" s="1"/>
  <c r="B115" i="7"/>
  <c r="D115" i="7" s="1"/>
  <c r="B89" i="7"/>
  <c r="D89" i="7" s="1"/>
  <c r="B97" i="7"/>
  <c r="D97" i="7" s="1"/>
  <c r="B110" i="7"/>
  <c r="D110" i="7" s="1"/>
  <c r="B95" i="7"/>
  <c r="D95" i="7" s="1"/>
  <c r="B108" i="7"/>
  <c r="D108" i="7" s="1"/>
  <c r="B113" i="7"/>
  <c r="D113" i="7" s="1"/>
  <c r="B102" i="7"/>
  <c r="D102" i="7" s="1"/>
  <c r="B85" i="7"/>
  <c r="D85" i="7" s="1"/>
  <c r="B104" i="7"/>
  <c r="D104" i="7" s="1"/>
  <c r="B99" i="7"/>
  <c r="D99" i="7" s="1"/>
  <c r="B119" i="7"/>
  <c r="D119" i="7" s="1"/>
  <c r="B117" i="7"/>
  <c r="D117" i="7" s="1"/>
  <c r="B105" i="7"/>
  <c r="D105" i="7" s="1"/>
  <c r="B96" i="7"/>
  <c r="D96" i="7" s="1"/>
  <c r="B87" i="7"/>
  <c r="D87" i="7" s="1"/>
  <c r="B101" i="7"/>
  <c r="D101" i="7" s="1"/>
  <c r="B172" i="7"/>
  <c r="D172" i="7" s="1"/>
  <c r="B167" i="7"/>
  <c r="D167" i="7" s="1"/>
  <c r="B162" i="7"/>
  <c r="D162" i="7" s="1"/>
  <c r="B163" i="7"/>
  <c r="D163" i="7" s="1"/>
  <c r="B173" i="7"/>
  <c r="D173" i="7" s="1"/>
  <c r="B176" i="7"/>
  <c r="D176" i="7" s="1"/>
  <c r="B164" i="7"/>
  <c r="D164" i="7" s="1"/>
  <c r="B161" i="7"/>
  <c r="D161" i="7" s="1"/>
  <c r="B160" i="7"/>
  <c r="D160" i="7" s="1"/>
  <c r="B168" i="7"/>
  <c r="D168" i="7" s="1"/>
  <c r="B165" i="7"/>
  <c r="D165" i="7" s="1"/>
  <c r="B177" i="7"/>
  <c r="D177" i="7" s="1"/>
  <c r="B166" i="7"/>
  <c r="D166" i="7" s="1"/>
  <c r="B169" i="7"/>
  <c r="D169" i="7" s="1"/>
  <c r="B175" i="7"/>
  <c r="D175" i="7" s="1"/>
  <c r="B171" i="7"/>
  <c r="D171" i="7" s="1"/>
  <c r="B170" i="7"/>
  <c r="D170" i="7" s="1"/>
  <c r="D128" i="7"/>
  <c r="D186" i="7"/>
  <c r="D179" i="7"/>
  <c r="D148" i="7"/>
  <c r="D145" i="7"/>
  <c r="D141" i="7"/>
  <c r="B66" i="7"/>
  <c r="B76" i="7"/>
  <c r="B64" i="7"/>
  <c r="B75" i="7"/>
  <c r="B70" i="7"/>
  <c r="B73" i="7"/>
  <c r="B79" i="7"/>
  <c r="B78" i="7"/>
  <c r="B67" i="7"/>
  <c r="B65" i="7"/>
  <c r="B74" i="7"/>
  <c r="B77" i="7"/>
  <c r="B68" i="7"/>
  <c r="B80" i="7"/>
  <c r="B71" i="7"/>
  <c r="B69" i="7"/>
  <c r="B72" i="7"/>
  <c r="B63" i="7"/>
  <c r="AC7" i="8"/>
  <c r="AB2" i="8"/>
  <c r="A53" i="8"/>
  <c r="AC48" i="8"/>
  <c r="B57" i="7" l="1"/>
  <c r="B45" i="7"/>
  <c r="D45" i="7" s="1"/>
  <c r="C223" i="7"/>
  <c r="C228" i="7"/>
  <c r="C215" i="7"/>
  <c r="C25" i="7"/>
  <c r="C36" i="7"/>
  <c r="C40" i="7"/>
  <c r="C219" i="7"/>
  <c r="C19" i="7"/>
  <c r="C216" i="7"/>
  <c r="D215" i="7"/>
  <c r="C207" i="7"/>
  <c r="B53" i="7"/>
  <c r="D53" i="7" s="1"/>
  <c r="C214" i="7"/>
  <c r="C9" i="7"/>
  <c r="C210" i="7"/>
  <c r="C16" i="7"/>
  <c r="B61" i="7"/>
  <c r="D61" i="7" s="1"/>
  <c r="C232" i="7"/>
  <c r="C226" i="7"/>
  <c r="B47" i="7"/>
  <c r="D47" i="7" s="1"/>
  <c r="C24" i="7"/>
  <c r="C29" i="7"/>
  <c r="C28" i="7"/>
  <c r="C21" i="7"/>
  <c r="C18" i="7"/>
  <c r="C129" i="7"/>
  <c r="C233" i="7"/>
  <c r="C209" i="7"/>
  <c r="D200" i="7"/>
  <c r="C199" i="7"/>
  <c r="C37" i="7"/>
  <c r="C34" i="7"/>
  <c r="C224" i="7"/>
  <c r="B52" i="7"/>
  <c r="D52" i="7" s="1"/>
  <c r="B56" i="7"/>
  <c r="D56" i="7" s="1"/>
  <c r="C221" i="7"/>
  <c r="C11" i="7"/>
  <c r="C27" i="7"/>
  <c r="C5" i="7"/>
  <c r="C13" i="7"/>
  <c r="C225" i="7"/>
  <c r="C20" i="7"/>
  <c r="C211" i="7"/>
  <c r="C17" i="7"/>
  <c r="C220" i="7"/>
  <c r="B62" i="7"/>
  <c r="D62" i="7" s="1"/>
  <c r="B49" i="7"/>
  <c r="C203" i="7"/>
  <c r="C35" i="7"/>
  <c r="D223" i="7"/>
  <c r="C212" i="7"/>
  <c r="C234" i="7"/>
  <c r="C222" i="7"/>
  <c r="C231" i="7"/>
  <c r="B46" i="7"/>
  <c r="C12" i="7"/>
  <c r="C152" i="7"/>
  <c r="C217" i="7"/>
  <c r="B48" i="7"/>
  <c r="C8" i="7"/>
  <c r="C218" i="7"/>
  <c r="C32" i="7"/>
  <c r="C15" i="7"/>
  <c r="C202" i="7"/>
  <c r="C208" i="7"/>
  <c r="B59" i="7"/>
  <c r="D59" i="7" s="1"/>
  <c r="C213" i="7"/>
  <c r="C30" i="7"/>
  <c r="C229" i="7"/>
  <c r="B55" i="7"/>
  <c r="D55" i="7" s="1"/>
  <c r="C230" i="7"/>
  <c r="C201" i="7"/>
  <c r="B50" i="7"/>
  <c r="D50" i="7" s="1"/>
  <c r="C227" i="7"/>
  <c r="C200" i="7"/>
  <c r="C31" i="7"/>
  <c r="C23" i="7"/>
  <c r="C7" i="7"/>
  <c r="B51" i="7"/>
  <c r="B60" i="7"/>
  <c r="C6" i="7"/>
  <c r="C206" i="7"/>
  <c r="C38" i="7"/>
  <c r="C26" i="7"/>
  <c r="B58" i="7"/>
  <c r="D58" i="7" s="1"/>
  <c r="C135" i="7"/>
  <c r="C10" i="7"/>
  <c r="C33" i="7"/>
  <c r="C14" i="7"/>
  <c r="C204" i="7"/>
  <c r="B54" i="7"/>
  <c r="C205" i="7"/>
  <c r="C22" i="7"/>
  <c r="C39" i="7"/>
  <c r="C128" i="7"/>
  <c r="C151" i="7"/>
  <c r="C153" i="7"/>
  <c r="C124" i="7"/>
  <c r="C131" i="7"/>
  <c r="C142" i="7"/>
  <c r="C141" i="7"/>
  <c r="C134" i="7"/>
  <c r="C119" i="7"/>
  <c r="C140" i="7"/>
  <c r="C126" i="7"/>
  <c r="C144" i="7"/>
  <c r="C137" i="7"/>
  <c r="C106" i="7"/>
  <c r="C92" i="7"/>
  <c r="C125" i="7"/>
  <c r="C107" i="7"/>
  <c r="C143" i="7"/>
  <c r="C147" i="7"/>
  <c r="C157" i="7"/>
  <c r="C139" i="7"/>
  <c r="C145" i="7"/>
  <c r="C156" i="7"/>
  <c r="C127" i="7"/>
  <c r="C138" i="7"/>
  <c r="C133" i="7"/>
  <c r="C150" i="7"/>
  <c r="C149" i="7"/>
  <c r="C84" i="7"/>
  <c r="C146" i="7"/>
  <c r="C122" i="7"/>
  <c r="C132" i="7"/>
  <c r="C136" i="7"/>
  <c r="C154" i="7"/>
  <c r="C155" i="7"/>
  <c r="C123" i="7"/>
  <c r="C130" i="7"/>
  <c r="C148" i="7"/>
  <c r="C101" i="7"/>
  <c r="C90" i="7"/>
  <c r="C111" i="7"/>
  <c r="C115" i="7"/>
  <c r="C116" i="7"/>
  <c r="C113" i="7"/>
  <c r="C108" i="7"/>
  <c r="C109" i="7"/>
  <c r="C85" i="7"/>
  <c r="C104" i="7"/>
  <c r="C118" i="7"/>
  <c r="C117" i="7"/>
  <c r="C100" i="7"/>
  <c r="C110" i="7"/>
  <c r="C89" i="7"/>
  <c r="C103" i="7"/>
  <c r="C112" i="7"/>
  <c r="C86" i="7"/>
  <c r="C96" i="7"/>
  <c r="C102" i="7"/>
  <c r="C87" i="7"/>
  <c r="C97" i="7"/>
  <c r="C114" i="7"/>
  <c r="C93" i="7"/>
  <c r="C95" i="7"/>
  <c r="C91" i="7"/>
  <c r="C94" i="7"/>
  <c r="C88" i="7"/>
  <c r="C98" i="7"/>
  <c r="C99" i="7"/>
  <c r="C105" i="7"/>
  <c r="C160" i="7"/>
  <c r="C169" i="7"/>
  <c r="C186" i="7"/>
  <c r="C192" i="7"/>
  <c r="C165" i="7"/>
  <c r="C185" i="7"/>
  <c r="C183" i="7"/>
  <c r="C170" i="7"/>
  <c r="C191" i="7"/>
  <c r="C175" i="7"/>
  <c r="C187" i="7"/>
  <c r="C163" i="7"/>
  <c r="C172" i="7"/>
  <c r="C193" i="7"/>
  <c r="C162" i="7"/>
  <c r="C180" i="7"/>
  <c r="C189" i="7"/>
  <c r="C173" i="7"/>
  <c r="C177" i="7"/>
  <c r="C188" i="7"/>
  <c r="C176" i="7"/>
  <c r="C190" i="7"/>
  <c r="C166" i="7"/>
  <c r="C182" i="7"/>
  <c r="C168" i="7"/>
  <c r="C195" i="7"/>
  <c r="C181" i="7"/>
  <c r="C164" i="7"/>
  <c r="C184" i="7"/>
  <c r="C194" i="7"/>
  <c r="C179" i="7"/>
  <c r="C178" i="7"/>
  <c r="C167" i="7"/>
  <c r="C161" i="7"/>
  <c r="C174" i="7"/>
  <c r="C171" i="7"/>
  <c r="D69" i="7"/>
  <c r="D78" i="7"/>
  <c r="D57" i="7"/>
  <c r="D71" i="7"/>
  <c r="D79" i="7"/>
  <c r="D73" i="7"/>
  <c r="D68" i="7"/>
  <c r="D70" i="7"/>
  <c r="D77" i="7"/>
  <c r="D75" i="7"/>
  <c r="D80" i="7"/>
  <c r="D74" i="7"/>
  <c r="D63" i="7"/>
  <c r="D65" i="7"/>
  <c r="D76" i="7"/>
  <c r="D64" i="7"/>
  <c r="D72" i="7"/>
  <c r="D67" i="7"/>
  <c r="D66" i="7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Q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P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B34" i="8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J7" i="8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F5" i="7" l="1"/>
  <c r="F34" i="7"/>
  <c r="F11" i="7"/>
  <c r="C49" i="7"/>
  <c r="F39" i="7"/>
  <c r="F200" i="7"/>
  <c r="F40" i="7"/>
  <c r="C66" i="7"/>
  <c r="F12" i="7"/>
  <c r="F19" i="7"/>
  <c r="C65" i="7"/>
  <c r="C56" i="7"/>
  <c r="C51" i="7"/>
  <c r="C61" i="7"/>
  <c r="D49" i="7"/>
  <c r="C60" i="7"/>
  <c r="F10" i="7"/>
  <c r="F203" i="7"/>
  <c r="F6" i="7"/>
  <c r="C55" i="7"/>
  <c r="F31" i="7"/>
  <c r="F18" i="7"/>
  <c r="D51" i="7"/>
  <c r="F20" i="7"/>
  <c r="F14" i="7"/>
  <c r="F21" i="7"/>
  <c r="F122" i="7"/>
  <c r="C54" i="7"/>
  <c r="F35" i="7"/>
  <c r="F199" i="7"/>
  <c r="C45" i="7"/>
  <c r="F214" i="7"/>
  <c r="F7" i="7"/>
  <c r="F8" i="7"/>
  <c r="C52" i="7"/>
  <c r="C50" i="7"/>
  <c r="F212" i="7"/>
  <c r="C78" i="7"/>
  <c r="F226" i="7"/>
  <c r="F26" i="7"/>
  <c r="C63" i="7"/>
  <c r="F219" i="7"/>
  <c r="F228" i="7"/>
  <c r="C62" i="7"/>
  <c r="F27" i="7"/>
  <c r="F206" i="7"/>
  <c r="D48" i="7"/>
  <c r="F22" i="7"/>
  <c r="F209" i="7"/>
  <c r="F13" i="7"/>
  <c r="F215" i="7"/>
  <c r="C67" i="7"/>
  <c r="F218" i="7"/>
  <c r="F201" i="7"/>
  <c r="F30" i="7"/>
  <c r="C69" i="7"/>
  <c r="F217" i="7"/>
  <c r="C72" i="7"/>
  <c r="F220" i="7"/>
  <c r="F28" i="7"/>
  <c r="C79" i="7"/>
  <c r="D54" i="7"/>
  <c r="F16" i="7"/>
  <c r="D60" i="7"/>
  <c r="F36" i="7"/>
  <c r="F17" i="7"/>
  <c r="F222" i="7"/>
  <c r="C75" i="7"/>
  <c r="F213" i="7"/>
  <c r="C70" i="7"/>
  <c r="C73" i="7"/>
  <c r="F15" i="7"/>
  <c r="F233" i="7"/>
  <c r="F37" i="7"/>
  <c r="F154" i="7"/>
  <c r="F210" i="7"/>
  <c r="F224" i="7"/>
  <c r="F29" i="7"/>
  <c r="C59" i="7"/>
  <c r="F227" i="7"/>
  <c r="F230" i="7"/>
  <c r="C48" i="7"/>
  <c r="C57" i="7"/>
  <c r="C58" i="7"/>
  <c r="F38" i="7"/>
  <c r="F24" i="7"/>
  <c r="C77" i="7"/>
  <c r="F221" i="7"/>
  <c r="F23" i="7"/>
  <c r="F231" i="7"/>
  <c r="F211" i="7"/>
  <c r="F232" i="7"/>
  <c r="F207" i="7"/>
  <c r="F234" i="7"/>
  <c r="F204" i="7"/>
  <c r="C47" i="7"/>
  <c r="F9" i="7"/>
  <c r="F205" i="7"/>
  <c r="F225" i="7"/>
  <c r="C46" i="7"/>
  <c r="F25" i="7"/>
  <c r="C53" i="7"/>
  <c r="F208" i="7"/>
  <c r="F223" i="7"/>
  <c r="F32" i="7"/>
  <c r="C64" i="7"/>
  <c r="D46" i="7"/>
  <c r="C76" i="7"/>
  <c r="F33" i="7"/>
  <c r="C74" i="7"/>
  <c r="C80" i="7"/>
  <c r="F229" i="7"/>
  <c r="C68" i="7"/>
  <c r="C71" i="7"/>
  <c r="F216" i="7"/>
  <c r="F202" i="7"/>
  <c r="F117" i="7"/>
  <c r="F114" i="7"/>
  <c r="F127" i="7"/>
  <c r="F93" i="7"/>
  <c r="F124" i="7"/>
  <c r="F129" i="7"/>
  <c r="F131" i="7"/>
  <c r="F147" i="7"/>
  <c r="F143" i="7"/>
  <c r="F149" i="7"/>
  <c r="F132" i="7"/>
  <c r="F133" i="7"/>
  <c r="F144" i="7"/>
  <c r="F86" i="7"/>
  <c r="F125" i="7"/>
  <c r="F126" i="7"/>
  <c r="F135" i="7"/>
  <c r="F136" i="7"/>
  <c r="F128" i="7"/>
  <c r="F157" i="7"/>
  <c r="F113" i="7"/>
  <c r="F119" i="7"/>
  <c r="F145" i="7"/>
  <c r="F155" i="7"/>
  <c r="F130" i="7"/>
  <c r="F88" i="7"/>
  <c r="F148" i="7"/>
  <c r="F141" i="7"/>
  <c r="F94" i="7"/>
  <c r="F118" i="7"/>
  <c r="F137" i="7"/>
  <c r="F139" i="7"/>
  <c r="F140" i="7"/>
  <c r="F153" i="7"/>
  <c r="F138" i="7"/>
  <c r="F97" i="7"/>
  <c r="F156" i="7"/>
  <c r="F134" i="7"/>
  <c r="F87" i="7"/>
  <c r="F146" i="7"/>
  <c r="F123" i="7"/>
  <c r="F150" i="7"/>
  <c r="F151" i="7"/>
  <c r="F152" i="7"/>
  <c r="F142" i="7"/>
  <c r="F85" i="7"/>
  <c r="F106" i="7"/>
  <c r="F95" i="7"/>
  <c r="F96" i="7"/>
  <c r="F100" i="7"/>
  <c r="F105" i="7"/>
  <c r="F103" i="7"/>
  <c r="F108" i="7"/>
  <c r="F91" i="7"/>
  <c r="F116" i="7"/>
  <c r="F90" i="7"/>
  <c r="F102" i="7"/>
  <c r="F110" i="7"/>
  <c r="F107" i="7"/>
  <c r="F101" i="7"/>
  <c r="F109" i="7"/>
  <c r="F104" i="7"/>
  <c r="F111" i="7"/>
  <c r="F112" i="7"/>
  <c r="F99" i="7"/>
  <c r="F98" i="7"/>
  <c r="F115" i="7"/>
  <c r="F89" i="7"/>
  <c r="F92" i="7"/>
  <c r="F84" i="7"/>
  <c r="F190" i="7"/>
  <c r="F164" i="7"/>
  <c r="AD49" i="8" s="1"/>
  <c r="B52" i="8" s="1"/>
  <c r="F170" i="7"/>
  <c r="AD55" i="8" s="1"/>
  <c r="F165" i="7"/>
  <c r="AD50" i="8" s="1"/>
  <c r="Q4" i="8" s="1"/>
  <c r="F167" i="7"/>
  <c r="F186" i="7"/>
  <c r="AD71" i="8" s="1"/>
  <c r="F183" i="7"/>
  <c r="AD68" i="8" s="1"/>
  <c r="F168" i="7"/>
  <c r="AD53" i="8" s="1"/>
  <c r="F181" i="7"/>
  <c r="AD66" i="8" s="1"/>
  <c r="F191" i="7"/>
  <c r="AD76" i="8" s="1"/>
  <c r="F176" i="7"/>
  <c r="AD61" i="8" s="1"/>
  <c r="F162" i="7"/>
  <c r="AD47" i="8" s="1"/>
  <c r="F189" i="7"/>
  <c r="AD74" i="8" s="1"/>
  <c r="F161" i="7"/>
  <c r="AD46" i="8" s="1"/>
  <c r="F184" i="7"/>
  <c r="AD69" i="8" s="1"/>
  <c r="F169" i="7"/>
  <c r="AD54" i="8" s="1"/>
  <c r="F163" i="7"/>
  <c r="AD48" i="8" s="1"/>
  <c r="F185" i="7"/>
  <c r="AD70" i="8" s="1"/>
  <c r="F160" i="7"/>
  <c r="AD45" i="8" s="1"/>
  <c r="F173" i="7"/>
  <c r="AD58" i="8" s="1"/>
  <c r="F166" i="7"/>
  <c r="AD51" i="8" s="1"/>
  <c r="F175" i="7"/>
  <c r="AD60" i="8" s="1"/>
  <c r="F177" i="7"/>
  <c r="AD62" i="8" s="1"/>
  <c r="F193" i="7"/>
  <c r="AD78" i="8" s="1"/>
  <c r="F172" i="7"/>
  <c r="AD57" i="8" s="1"/>
  <c r="F174" i="7"/>
  <c r="AD59" i="8" s="1"/>
  <c r="F179" i="7"/>
  <c r="AD64" i="8" s="1"/>
  <c r="F180" i="7"/>
  <c r="AD65" i="8" s="1"/>
  <c r="F178" i="7"/>
  <c r="AD63" i="8" s="1"/>
  <c r="F192" i="7"/>
  <c r="AD77" i="8" s="1"/>
  <c r="F171" i="7"/>
  <c r="AD56" i="8" s="1"/>
  <c r="F182" i="7"/>
  <c r="AD67" i="8" s="1"/>
  <c r="F187" i="7"/>
  <c r="AD72" i="8" s="1"/>
  <c r="F188" i="7"/>
  <c r="AD73" i="8" s="1"/>
  <c r="F195" i="7"/>
  <c r="AD80" i="8" s="1"/>
  <c r="F194" i="7"/>
  <c r="AD79" i="8" s="1"/>
  <c r="AD52" i="8"/>
  <c r="AD75" i="8"/>
  <c r="AC50" i="8"/>
  <c r="A55" i="8"/>
  <c r="F55" i="7" l="1"/>
  <c r="F67" i="7"/>
  <c r="F64" i="7"/>
  <c r="F71" i="7"/>
  <c r="F63" i="7"/>
  <c r="F57" i="7"/>
  <c r="F69" i="7"/>
  <c r="F47" i="7"/>
  <c r="F60" i="7"/>
  <c r="F58" i="7"/>
  <c r="F46" i="7"/>
  <c r="F51" i="7"/>
  <c r="F76" i="7"/>
  <c r="F65" i="7"/>
  <c r="F68" i="7"/>
  <c r="F49" i="7"/>
  <c r="F61" i="7"/>
  <c r="F78" i="7"/>
  <c r="F52" i="7"/>
  <c r="F50" i="7"/>
  <c r="F79" i="7"/>
  <c r="F54" i="7"/>
  <c r="F59" i="7"/>
  <c r="F56" i="7"/>
  <c r="F73" i="7"/>
  <c r="F74" i="7"/>
  <c r="F48" i="7"/>
  <c r="F77" i="7"/>
  <c r="F66" i="7"/>
  <c r="F80" i="7"/>
  <c r="F53" i="7"/>
  <c r="F70" i="7"/>
  <c r="F75" i="7"/>
  <c r="F72" i="7"/>
  <c r="F45" i="7"/>
  <c r="F62" i="7"/>
  <c r="Q8" i="8"/>
  <c r="R6" i="8"/>
  <c r="R4" i="8"/>
  <c r="R8" i="8"/>
  <c r="Q6" i="8"/>
  <c r="S6" i="8"/>
  <c r="S8" i="8"/>
  <c r="AI66" i="8"/>
  <c r="AM66" i="8"/>
  <c r="AU66" i="8"/>
  <c r="AQ66" i="8"/>
  <c r="AY66" i="8"/>
  <c r="AR66" i="8"/>
  <c r="AT66" i="8"/>
  <c r="BB66" i="8"/>
  <c r="BJ66" i="8"/>
  <c r="AN66" i="8"/>
  <c r="AP66" i="8"/>
  <c r="BG66" i="8"/>
  <c r="AG66" i="8"/>
  <c r="AL66" i="8"/>
  <c r="BD66" i="8"/>
  <c r="AJ66" i="8"/>
  <c r="AE66" i="8" s="1"/>
  <c r="AO66" i="8"/>
  <c r="BC66" i="8"/>
  <c r="BK66" i="8"/>
  <c r="BF66" i="8"/>
  <c r="BO66" i="8"/>
  <c r="AH66" i="8"/>
  <c r="BI66" i="8"/>
  <c r="BL66" i="8"/>
  <c r="AX66" i="8"/>
  <c r="AF66" i="8"/>
  <c r="AK66" i="8"/>
  <c r="AZ66" i="8"/>
  <c r="BH66" i="8"/>
  <c r="AW66" i="8"/>
  <c r="AV66" i="8"/>
  <c r="BE66" i="8"/>
  <c r="BM66" i="8"/>
  <c r="AS66" i="8"/>
  <c r="AB66" i="8"/>
  <c r="BA66" i="8"/>
  <c r="BN66" i="8"/>
  <c r="AH47" i="8"/>
  <c r="AL47" i="8"/>
  <c r="AT47" i="8"/>
  <c r="AP47" i="8"/>
  <c r="AX47" i="8"/>
  <c r="AF47" i="8"/>
  <c r="AK47" i="8"/>
  <c r="AZ47" i="8"/>
  <c r="BI47" i="8"/>
  <c r="AV47" i="8"/>
  <c r="BF47" i="8"/>
  <c r="AJ47" i="8"/>
  <c r="AE47" i="8" s="1"/>
  <c r="AR47" i="8"/>
  <c r="BC47" i="8"/>
  <c r="AU47" i="8"/>
  <c r="AW47" i="8"/>
  <c r="BB47" i="8"/>
  <c r="BJ47" i="8"/>
  <c r="AY47" i="8"/>
  <c r="BN47" i="8"/>
  <c r="AB47" i="8"/>
  <c r="AQ47" i="8"/>
  <c r="BG47" i="8"/>
  <c r="BL47" i="8"/>
  <c r="AM47" i="8"/>
  <c r="BD47" i="8"/>
  <c r="AS47" i="8"/>
  <c r="BK47" i="8"/>
  <c r="BO47" i="8"/>
  <c r="BH47" i="8"/>
  <c r="BM47" i="8"/>
  <c r="BA47" i="8"/>
  <c r="AG47" i="8"/>
  <c r="BE47" i="8"/>
  <c r="B50" i="8"/>
  <c r="AN47" i="8"/>
  <c r="AI47" i="8"/>
  <c r="AO47" i="8"/>
  <c r="H4" i="8"/>
  <c r="AQ78" i="8"/>
  <c r="AY78" i="8"/>
  <c r="AI78" i="8"/>
  <c r="AM78" i="8"/>
  <c r="AU78" i="8"/>
  <c r="AJ78" i="8"/>
  <c r="AE78" i="8" s="1"/>
  <c r="AV78" i="8"/>
  <c r="AX78" i="8"/>
  <c r="BF78" i="8"/>
  <c r="AR78" i="8"/>
  <c r="AT78" i="8"/>
  <c r="BC78" i="8"/>
  <c r="BK78" i="8"/>
  <c r="AN78" i="8"/>
  <c r="AP78" i="8"/>
  <c r="BH78" i="8"/>
  <c r="AS78" i="8"/>
  <c r="BG78" i="8"/>
  <c r="AW78" i="8"/>
  <c r="AO78" i="8"/>
  <c r="BD78" i="8"/>
  <c r="BI78" i="8"/>
  <c r="BJ78" i="8"/>
  <c r="AF78" i="8"/>
  <c r="AK78" i="8"/>
  <c r="AZ78" i="8"/>
  <c r="BA78" i="8"/>
  <c r="BM78" i="8"/>
  <c r="BL78" i="8"/>
  <c r="BB78" i="8"/>
  <c r="AH78" i="8"/>
  <c r="BO78" i="8"/>
  <c r="AB78" i="8"/>
  <c r="AL78" i="8"/>
  <c r="AG78" i="8"/>
  <c r="BN78" i="8"/>
  <c r="BE78" i="8"/>
  <c r="AJ61" i="8"/>
  <c r="AE61" i="8" s="1"/>
  <c r="AN61" i="8"/>
  <c r="AV61" i="8"/>
  <c r="AF61" i="8"/>
  <c r="AR61" i="8"/>
  <c r="AZ61" i="8"/>
  <c r="AS61" i="8"/>
  <c r="AU61" i="8"/>
  <c r="BC61" i="8"/>
  <c r="AO61" i="8"/>
  <c r="AQ61" i="8"/>
  <c r="BH61" i="8"/>
  <c r="AH61" i="8"/>
  <c r="AK61" i="8"/>
  <c r="AM61" i="8"/>
  <c r="BE61" i="8"/>
  <c r="AP61" i="8"/>
  <c r="BD61" i="8"/>
  <c r="BL61" i="8"/>
  <c r="AT61" i="8"/>
  <c r="BG61" i="8"/>
  <c r="BK61" i="8"/>
  <c r="AG61" i="8"/>
  <c r="AL61" i="8"/>
  <c r="BA61" i="8"/>
  <c r="BM61" i="8"/>
  <c r="AW61" i="8"/>
  <c r="AI61" i="8"/>
  <c r="BJ61" i="8"/>
  <c r="AB61" i="8"/>
  <c r="BF61" i="8"/>
  <c r="BN61" i="8"/>
  <c r="AY61" i="8"/>
  <c r="AX61" i="8"/>
  <c r="BB61" i="8"/>
  <c r="BI61" i="8"/>
  <c r="BO61" i="8"/>
  <c r="AG76" i="8"/>
  <c r="AK76" i="8"/>
  <c r="AS76" i="8"/>
  <c r="AO76" i="8"/>
  <c r="AW76" i="8"/>
  <c r="AP76" i="8"/>
  <c r="AR76" i="8"/>
  <c r="BH76" i="8"/>
  <c r="AI76" i="8"/>
  <c r="AL76" i="8"/>
  <c r="AN76" i="8"/>
  <c r="BE76" i="8"/>
  <c r="AY76" i="8"/>
  <c r="BB76" i="8"/>
  <c r="AH76" i="8"/>
  <c r="AM76" i="8"/>
  <c r="BA76" i="8"/>
  <c r="BI76" i="8"/>
  <c r="BD76" i="8"/>
  <c r="BM76" i="8"/>
  <c r="AF76" i="8"/>
  <c r="AZ76" i="8"/>
  <c r="AV76" i="8"/>
  <c r="BO76" i="8"/>
  <c r="AX76" i="8"/>
  <c r="BF76" i="8"/>
  <c r="BN76" i="8"/>
  <c r="AQ76" i="8"/>
  <c r="AB76" i="8"/>
  <c r="BC76" i="8"/>
  <c r="AT76" i="8"/>
  <c r="BG76" i="8"/>
  <c r="BJ76" i="8"/>
  <c r="AJ76" i="8"/>
  <c r="AE76" i="8" s="1"/>
  <c r="BL76" i="8"/>
  <c r="BK76" i="8"/>
  <c r="AU76" i="8"/>
  <c r="AF73" i="8"/>
  <c r="AR73" i="8"/>
  <c r="AZ73" i="8"/>
  <c r="AJ73" i="8"/>
  <c r="AE73" i="8" s="1"/>
  <c r="AN73" i="8"/>
  <c r="AV73" i="8"/>
  <c r="AW73" i="8"/>
  <c r="AY73" i="8"/>
  <c r="BG73" i="8"/>
  <c r="AS73" i="8"/>
  <c r="AU73" i="8"/>
  <c r="BD73" i="8"/>
  <c r="AO73" i="8"/>
  <c r="AQ73" i="8"/>
  <c r="BA73" i="8"/>
  <c r="AT73" i="8"/>
  <c r="BH73" i="8"/>
  <c r="BL73" i="8"/>
  <c r="BE73" i="8"/>
  <c r="BK73" i="8"/>
  <c r="AI73" i="8"/>
  <c r="BB73" i="8"/>
  <c r="BN73" i="8"/>
  <c r="AP73" i="8"/>
  <c r="BI73" i="8"/>
  <c r="BJ73" i="8"/>
  <c r="BM73" i="8"/>
  <c r="AH73" i="8"/>
  <c r="AX73" i="8"/>
  <c r="BC73" i="8"/>
  <c r="AG73" i="8"/>
  <c r="AB73" i="8"/>
  <c r="AK73" i="8"/>
  <c r="AL73" i="8"/>
  <c r="AM73" i="8"/>
  <c r="BO73" i="8"/>
  <c r="BF73" i="8"/>
  <c r="AJ77" i="8"/>
  <c r="AE77" i="8" s="1"/>
  <c r="AN77" i="8"/>
  <c r="AV77" i="8"/>
  <c r="AF77" i="8"/>
  <c r="AR77" i="8"/>
  <c r="AZ77" i="8"/>
  <c r="AT77" i="8"/>
  <c r="BC77" i="8"/>
  <c r="AP77" i="8"/>
  <c r="BH77" i="8"/>
  <c r="AG77" i="8"/>
  <c r="AI77" i="8"/>
  <c r="AL77" i="8"/>
  <c r="BE77" i="8"/>
  <c r="AO77" i="8"/>
  <c r="AQ77" i="8"/>
  <c r="BD77" i="8"/>
  <c r="AS77" i="8"/>
  <c r="BG77" i="8"/>
  <c r="BI77" i="8"/>
  <c r="BJ77" i="8"/>
  <c r="AK77" i="8"/>
  <c r="BA77" i="8"/>
  <c r="BM77" i="8"/>
  <c r="AH77" i="8"/>
  <c r="AM77" i="8"/>
  <c r="AY77" i="8"/>
  <c r="BB77" i="8"/>
  <c r="AX77" i="8"/>
  <c r="BN77" i="8"/>
  <c r="AU77" i="8"/>
  <c r="BK77" i="8"/>
  <c r="BL77" i="8"/>
  <c r="BF77" i="8"/>
  <c r="AB77" i="8"/>
  <c r="AW77" i="8"/>
  <c r="BO77" i="8"/>
  <c r="AH63" i="8"/>
  <c r="AL63" i="8"/>
  <c r="AT63" i="8"/>
  <c r="AP63" i="8"/>
  <c r="AX63" i="8"/>
  <c r="AG63" i="8"/>
  <c r="AY63" i="8"/>
  <c r="BA63" i="8"/>
  <c r="BI63" i="8"/>
  <c r="AU63" i="8"/>
  <c r="AW63" i="8"/>
  <c r="BF63" i="8"/>
  <c r="AQ63" i="8"/>
  <c r="AS63" i="8"/>
  <c r="BC63" i="8"/>
  <c r="AV63" i="8"/>
  <c r="BB63" i="8"/>
  <c r="BJ63" i="8"/>
  <c r="BN63" i="8"/>
  <c r="AJ63" i="8"/>
  <c r="AE63" i="8" s="1"/>
  <c r="BG63" i="8"/>
  <c r="BK63" i="8"/>
  <c r="BD63" i="8"/>
  <c r="AR63" i="8"/>
  <c r="BO63" i="8"/>
  <c r="AO63" i="8"/>
  <c r="BM63" i="8"/>
  <c r="AB63" i="8"/>
  <c r="AF63" i="8"/>
  <c r="BE63" i="8"/>
  <c r="AN63" i="8"/>
  <c r="AK63" i="8"/>
  <c r="AZ63" i="8"/>
  <c r="BL63" i="8"/>
  <c r="AM63" i="8"/>
  <c r="BH63" i="8"/>
  <c r="AI63" i="8"/>
  <c r="AO72" i="8"/>
  <c r="AW72" i="8"/>
  <c r="AG72" i="8"/>
  <c r="AK72" i="8"/>
  <c r="AS72" i="8"/>
  <c r="AU72" i="8"/>
  <c r="BD72" i="8"/>
  <c r="AQ72" i="8"/>
  <c r="BA72" i="8"/>
  <c r="BI72" i="8"/>
  <c r="AJ72" i="8"/>
  <c r="AE72" i="8" s="1"/>
  <c r="AH72" i="8"/>
  <c r="AM72" i="8"/>
  <c r="BF72" i="8"/>
  <c r="AP72" i="8"/>
  <c r="AR72" i="8"/>
  <c r="BE72" i="8"/>
  <c r="AV72" i="8"/>
  <c r="BH72" i="8"/>
  <c r="BK72" i="8"/>
  <c r="AI72" i="8"/>
  <c r="AN72" i="8"/>
  <c r="BB72" i="8"/>
  <c r="BN72" i="8"/>
  <c r="AY72" i="8"/>
  <c r="AL72" i="8"/>
  <c r="AX72" i="8"/>
  <c r="BC72" i="8"/>
  <c r="BO72" i="8"/>
  <c r="AT72" i="8"/>
  <c r="BJ72" i="8"/>
  <c r="BM72" i="8"/>
  <c r="AB72" i="8"/>
  <c r="AF72" i="8"/>
  <c r="BL72" i="8"/>
  <c r="AZ72" i="8"/>
  <c r="BG72" i="8"/>
  <c r="AI74" i="8"/>
  <c r="AM74" i="8"/>
  <c r="AU74" i="8"/>
  <c r="AQ74" i="8"/>
  <c r="AY74" i="8"/>
  <c r="AG74" i="8"/>
  <c r="AL74" i="8"/>
  <c r="BB74" i="8"/>
  <c r="AW74" i="8"/>
  <c r="BG74" i="8"/>
  <c r="AS74" i="8"/>
  <c r="BD74" i="8"/>
  <c r="AV74" i="8"/>
  <c r="AX74" i="8"/>
  <c r="BC74" i="8"/>
  <c r="BK74" i="8"/>
  <c r="AF74" i="8"/>
  <c r="AK74" i="8"/>
  <c r="AZ74" i="8"/>
  <c r="BO74" i="8"/>
  <c r="AR74" i="8"/>
  <c r="BH74" i="8"/>
  <c r="BL74" i="8"/>
  <c r="AN74" i="8"/>
  <c r="BE74" i="8"/>
  <c r="AT74" i="8"/>
  <c r="BN74" i="8"/>
  <c r="AH74" i="8"/>
  <c r="AJ74" i="8"/>
  <c r="AE74" i="8" s="1"/>
  <c r="AP74" i="8"/>
  <c r="BI74" i="8"/>
  <c r="BF74" i="8"/>
  <c r="BA74" i="8"/>
  <c r="AB74" i="8"/>
  <c r="BJ74" i="8"/>
  <c r="AO74" i="8"/>
  <c r="BM74" i="8"/>
  <c r="AO48" i="8"/>
  <c r="AW48" i="8"/>
  <c r="AG48" i="8"/>
  <c r="AK48" i="8"/>
  <c r="AS48" i="8"/>
  <c r="BA48" i="8"/>
  <c r="AH48" i="8"/>
  <c r="AM48" i="8"/>
  <c r="BD48" i="8"/>
  <c r="AF48" i="8"/>
  <c r="AX48" i="8"/>
  <c r="AZ48" i="8"/>
  <c r="BI48" i="8"/>
  <c r="AT48" i="8"/>
  <c r="AV48" i="8"/>
  <c r="BF48" i="8"/>
  <c r="AY48" i="8"/>
  <c r="BE48" i="8"/>
  <c r="AJ48" i="8"/>
  <c r="AE48" i="8" s="1"/>
  <c r="AI48" i="8"/>
  <c r="AN48" i="8"/>
  <c r="AU48" i="8"/>
  <c r="BN48" i="8"/>
  <c r="AQ48" i="8"/>
  <c r="BG48" i="8"/>
  <c r="BL48" i="8"/>
  <c r="BB48" i="8"/>
  <c r="BJ48" i="8"/>
  <c r="AB48" i="8"/>
  <c r="AL48" i="8"/>
  <c r="BH48" i="8"/>
  <c r="BM48" i="8"/>
  <c r="BK48" i="8"/>
  <c r="BO48" i="8"/>
  <c r="AR48" i="8"/>
  <c r="BC48" i="8"/>
  <c r="AP48" i="8"/>
  <c r="K4" i="8"/>
  <c r="B51" i="8"/>
  <c r="AP51" i="8"/>
  <c r="AX51" i="8"/>
  <c r="AH51" i="8"/>
  <c r="AL51" i="8"/>
  <c r="AT51" i="8"/>
  <c r="AU51" i="8"/>
  <c r="AW51" i="8"/>
  <c r="BE51" i="8"/>
  <c r="AQ51" i="8"/>
  <c r="AS51" i="8"/>
  <c r="BB51" i="8"/>
  <c r="BJ51" i="8"/>
  <c r="AM51" i="8"/>
  <c r="AO51" i="8"/>
  <c r="BG51" i="8"/>
  <c r="AR51" i="8"/>
  <c r="BF51" i="8"/>
  <c r="AV51" i="8"/>
  <c r="BI51" i="8"/>
  <c r="BK51" i="8"/>
  <c r="AI51" i="8"/>
  <c r="AN51" i="8"/>
  <c r="BC51" i="8"/>
  <c r="BO51" i="8"/>
  <c r="AY51" i="8"/>
  <c r="BL51" i="8"/>
  <c r="AB51" i="8"/>
  <c r="BA51" i="8"/>
  <c r="BH51" i="8"/>
  <c r="BN51" i="8"/>
  <c r="AF51" i="8"/>
  <c r="AZ51" i="8"/>
  <c r="AG51" i="8"/>
  <c r="AJ51" i="8"/>
  <c r="AE51" i="8" s="1"/>
  <c r="BM51" i="8"/>
  <c r="AK51" i="8"/>
  <c r="BD51" i="8"/>
  <c r="AO56" i="8"/>
  <c r="AW56" i="8"/>
  <c r="AG56" i="8"/>
  <c r="AK56" i="8"/>
  <c r="AS56" i="8"/>
  <c r="BA56" i="8"/>
  <c r="AT56" i="8"/>
  <c r="AV56" i="8"/>
  <c r="BD56" i="8"/>
  <c r="AP56" i="8"/>
  <c r="AR56" i="8"/>
  <c r="BI56" i="8"/>
  <c r="AI56" i="8"/>
  <c r="AL56" i="8"/>
  <c r="AN56" i="8"/>
  <c r="BF56" i="8"/>
  <c r="AQ56" i="8"/>
  <c r="BE56" i="8"/>
  <c r="BH56" i="8"/>
  <c r="BL56" i="8"/>
  <c r="AJ56" i="8"/>
  <c r="AE56" i="8" s="1"/>
  <c r="BB56" i="8"/>
  <c r="BN56" i="8"/>
  <c r="AF56" i="8"/>
  <c r="AZ56" i="8"/>
  <c r="BJ56" i="8"/>
  <c r="AH56" i="8"/>
  <c r="AM56" i="8"/>
  <c r="AU56" i="8"/>
  <c r="BG56" i="8"/>
  <c r="BO56" i="8"/>
  <c r="BK56" i="8"/>
  <c r="BM56" i="8"/>
  <c r="AB56" i="8"/>
  <c r="AY56" i="8"/>
  <c r="BC56" i="8"/>
  <c r="AX56" i="8"/>
  <c r="AO80" i="8"/>
  <c r="AW80" i="8"/>
  <c r="AG80" i="8"/>
  <c r="AK80" i="8"/>
  <c r="AS80" i="8"/>
  <c r="AH80" i="8"/>
  <c r="AM80" i="8"/>
  <c r="BD80" i="8"/>
  <c r="AF80" i="8"/>
  <c r="AX80" i="8"/>
  <c r="AZ80" i="8"/>
  <c r="BA80" i="8"/>
  <c r="BI80" i="8"/>
  <c r="AT80" i="8"/>
  <c r="AV80" i="8"/>
  <c r="BF80" i="8"/>
  <c r="AY80" i="8"/>
  <c r="BE80" i="8"/>
  <c r="AL80" i="8"/>
  <c r="BN80" i="8"/>
  <c r="BG80" i="8"/>
  <c r="BJ80" i="8"/>
  <c r="AU80" i="8"/>
  <c r="BB80" i="8"/>
  <c r="AR80" i="8"/>
  <c r="AI80" i="8"/>
  <c r="BH80" i="8"/>
  <c r="BM80" i="8"/>
  <c r="AQ80" i="8"/>
  <c r="AJ80" i="8"/>
  <c r="AE80" i="8" s="1"/>
  <c r="AN80" i="8"/>
  <c r="AB80" i="8"/>
  <c r="BO80" i="8"/>
  <c r="AP80" i="8"/>
  <c r="BC80" i="8"/>
  <c r="BL80" i="8"/>
  <c r="BK80" i="8"/>
  <c r="AI50" i="8"/>
  <c r="AM50" i="8"/>
  <c r="AU50" i="8"/>
  <c r="AQ50" i="8"/>
  <c r="AY50" i="8"/>
  <c r="AS50" i="8"/>
  <c r="BB50" i="8"/>
  <c r="BJ50" i="8"/>
  <c r="AJ50" i="8"/>
  <c r="AE50" i="8" s="1"/>
  <c r="AO50" i="8"/>
  <c r="BG50" i="8"/>
  <c r="AF50" i="8"/>
  <c r="AH50" i="8"/>
  <c r="AK50" i="8"/>
  <c r="AZ50" i="8"/>
  <c r="BD50" i="8"/>
  <c r="AN50" i="8"/>
  <c r="AP50" i="8"/>
  <c r="BC50" i="8"/>
  <c r="BK50" i="8"/>
  <c r="AR50" i="8"/>
  <c r="BF50" i="8"/>
  <c r="BO50" i="8"/>
  <c r="AG50" i="8"/>
  <c r="AL50" i="8"/>
  <c r="BA50" i="8"/>
  <c r="BH50" i="8"/>
  <c r="BL50" i="8"/>
  <c r="AT50" i="8"/>
  <c r="BM50" i="8"/>
  <c r="AW50" i="8"/>
  <c r="BE50" i="8"/>
  <c r="BI50" i="8"/>
  <c r="AV50" i="8"/>
  <c r="AX50" i="8"/>
  <c r="BN50" i="8"/>
  <c r="AB50" i="8"/>
  <c r="AI58" i="8"/>
  <c r="AM58" i="8"/>
  <c r="AU58" i="8"/>
  <c r="AQ58" i="8"/>
  <c r="AY58" i="8"/>
  <c r="AF58" i="8"/>
  <c r="AH58" i="8"/>
  <c r="AK58" i="8"/>
  <c r="AZ58" i="8"/>
  <c r="BB58" i="8"/>
  <c r="BJ58" i="8"/>
  <c r="AV58" i="8"/>
  <c r="AX58" i="8"/>
  <c r="BG58" i="8"/>
  <c r="AR58" i="8"/>
  <c r="AT58" i="8"/>
  <c r="BD58" i="8"/>
  <c r="AW58" i="8"/>
  <c r="BC58" i="8"/>
  <c r="BK58" i="8"/>
  <c r="AG58" i="8"/>
  <c r="AL58" i="8"/>
  <c r="BA58" i="8"/>
  <c r="BO58" i="8"/>
  <c r="AS58" i="8"/>
  <c r="BH58" i="8"/>
  <c r="AO58" i="8"/>
  <c r="BE58" i="8"/>
  <c r="BL58" i="8"/>
  <c r="AJ58" i="8"/>
  <c r="AE58" i="8" s="1"/>
  <c r="AN58" i="8"/>
  <c r="BN58" i="8"/>
  <c r="BF58" i="8"/>
  <c r="BI58" i="8"/>
  <c r="BM58" i="8"/>
  <c r="AP58" i="8"/>
  <c r="AB58" i="8"/>
  <c r="AJ45" i="8"/>
  <c r="AN45" i="8"/>
  <c r="AV45" i="8"/>
  <c r="AF45" i="8"/>
  <c r="AR45" i="8"/>
  <c r="AZ45" i="8"/>
  <c r="AT45" i="8"/>
  <c r="BC45" i="8"/>
  <c r="B4" i="8"/>
  <c r="AP45" i="8"/>
  <c r="BH45" i="8"/>
  <c r="AG45" i="8"/>
  <c r="AI45" i="8"/>
  <c r="AL45" i="8"/>
  <c r="BA45" i="8"/>
  <c r="BE45" i="8"/>
  <c r="AO45" i="8"/>
  <c r="AQ45" i="8"/>
  <c r="BD45" i="8"/>
  <c r="BL45" i="8"/>
  <c r="AU45" i="8"/>
  <c r="BG45" i="8"/>
  <c r="AH45" i="8"/>
  <c r="AM45" i="8"/>
  <c r="BM45" i="8"/>
  <c r="B48" i="8"/>
  <c r="AX45" i="8"/>
  <c r="AK45" i="8"/>
  <c r="BI45" i="8"/>
  <c r="BB45" i="8"/>
  <c r="AS45" i="8"/>
  <c r="BK45" i="8"/>
  <c r="BN45" i="8"/>
  <c r="AB45" i="8"/>
  <c r="AW45" i="8"/>
  <c r="BO45" i="8"/>
  <c r="AY45" i="8"/>
  <c r="BF45" i="8"/>
  <c r="BJ45" i="8"/>
  <c r="AQ46" i="8"/>
  <c r="AY46" i="8"/>
  <c r="AI46" i="8"/>
  <c r="AM46" i="8"/>
  <c r="AU46" i="8"/>
  <c r="AJ46" i="8"/>
  <c r="AE46" i="8" s="1"/>
  <c r="AV46" i="8"/>
  <c r="AX46" i="8"/>
  <c r="BF46" i="8"/>
  <c r="AR46" i="8"/>
  <c r="AT46" i="8"/>
  <c r="BC46" i="8"/>
  <c r="BK46" i="8"/>
  <c r="AN46" i="8"/>
  <c r="AP46" i="8"/>
  <c r="BH46" i="8"/>
  <c r="E4" i="8"/>
  <c r="AS46" i="8"/>
  <c r="BG46" i="8"/>
  <c r="BL46" i="8"/>
  <c r="BD46" i="8"/>
  <c r="AH46" i="8"/>
  <c r="BM46" i="8"/>
  <c r="AO46" i="8"/>
  <c r="AL46" i="8"/>
  <c r="BA46" i="8"/>
  <c r="BB46" i="8"/>
  <c r="AK46" i="8"/>
  <c r="AZ46" i="8"/>
  <c r="BI46" i="8"/>
  <c r="B49" i="8"/>
  <c r="AW46" i="8"/>
  <c r="BJ46" i="8"/>
  <c r="BO46" i="8"/>
  <c r="AB46" i="8"/>
  <c r="AF46" i="8"/>
  <c r="BE46" i="8"/>
  <c r="BN46" i="8"/>
  <c r="AG46" i="8"/>
  <c r="AH55" i="8"/>
  <c r="AL55" i="8"/>
  <c r="AT55" i="8"/>
  <c r="AP55" i="8"/>
  <c r="AX55" i="8"/>
  <c r="AR55" i="8"/>
  <c r="BI55" i="8"/>
  <c r="AI55" i="8"/>
  <c r="AN55" i="8"/>
  <c r="BF55" i="8"/>
  <c r="AG55" i="8"/>
  <c r="AY55" i="8"/>
  <c r="BA55" i="8"/>
  <c r="BC55" i="8"/>
  <c r="AM55" i="8"/>
  <c r="AO55" i="8"/>
  <c r="BB55" i="8"/>
  <c r="BJ55" i="8"/>
  <c r="AJ55" i="8"/>
  <c r="AE55" i="8" s="1"/>
  <c r="AS55" i="8"/>
  <c r="BE55" i="8"/>
  <c r="BN55" i="8"/>
  <c r="AF55" i="8"/>
  <c r="AK55" i="8"/>
  <c r="AZ55" i="8"/>
  <c r="AV55" i="8"/>
  <c r="BG55" i="8"/>
  <c r="BO55" i="8"/>
  <c r="AU55" i="8"/>
  <c r="AQ55" i="8"/>
  <c r="AW55" i="8"/>
  <c r="BD55" i="8"/>
  <c r="BH55" i="8"/>
  <c r="BK55" i="8"/>
  <c r="BM55" i="8"/>
  <c r="BL55" i="8"/>
  <c r="AB55" i="8"/>
  <c r="AP75" i="8"/>
  <c r="AX75" i="8"/>
  <c r="AH75" i="8"/>
  <c r="AL75" i="8"/>
  <c r="AT75" i="8"/>
  <c r="AI75" i="8"/>
  <c r="AN75" i="8"/>
  <c r="BE75" i="8"/>
  <c r="AJ75" i="8"/>
  <c r="AE75" i="8" s="1"/>
  <c r="AG75" i="8"/>
  <c r="AY75" i="8"/>
  <c r="BB75" i="8"/>
  <c r="BJ75" i="8"/>
  <c r="AU75" i="8"/>
  <c r="AW75" i="8"/>
  <c r="BG75" i="8"/>
  <c r="AF75" i="8"/>
  <c r="AK75" i="8"/>
  <c r="AZ75" i="8"/>
  <c r="BF75" i="8"/>
  <c r="AO75" i="8"/>
  <c r="BA75" i="8"/>
  <c r="AV75" i="8"/>
  <c r="BO75" i="8"/>
  <c r="AR75" i="8"/>
  <c r="BH75" i="8"/>
  <c r="BK75" i="8"/>
  <c r="BL75" i="8"/>
  <c r="BC75" i="8"/>
  <c r="AQ75" i="8"/>
  <c r="BN75" i="8"/>
  <c r="AM75" i="8"/>
  <c r="AS75" i="8"/>
  <c r="BM75" i="8"/>
  <c r="BD75" i="8"/>
  <c r="BI75" i="8"/>
  <c r="AB75" i="8"/>
  <c r="AP67" i="8"/>
  <c r="AX67" i="8"/>
  <c r="AH67" i="8"/>
  <c r="AL67" i="8"/>
  <c r="AT67" i="8"/>
  <c r="AV67" i="8"/>
  <c r="BE67" i="8"/>
  <c r="AR67" i="8"/>
  <c r="BB67" i="8"/>
  <c r="BJ67" i="8"/>
  <c r="AI67" i="8"/>
  <c r="AN67" i="8"/>
  <c r="BG67" i="8"/>
  <c r="AQ67" i="8"/>
  <c r="AS67" i="8"/>
  <c r="BF67" i="8"/>
  <c r="AU67" i="8"/>
  <c r="AM67" i="8"/>
  <c r="BC67" i="8"/>
  <c r="BO67" i="8"/>
  <c r="BI67" i="8"/>
  <c r="BL67" i="8"/>
  <c r="AO67" i="8"/>
  <c r="AG67" i="8"/>
  <c r="BD67" i="8"/>
  <c r="AW67" i="8"/>
  <c r="BK67" i="8"/>
  <c r="AF67" i="8"/>
  <c r="BA67" i="8"/>
  <c r="BN67" i="8"/>
  <c r="AK67" i="8"/>
  <c r="BH67" i="8"/>
  <c r="AY67" i="8"/>
  <c r="BM67" i="8"/>
  <c r="AZ67" i="8"/>
  <c r="AB67" i="8"/>
  <c r="AJ67" i="8"/>
  <c r="AE67" i="8" s="1"/>
  <c r="AP59" i="8"/>
  <c r="AX59" i="8"/>
  <c r="AH59" i="8"/>
  <c r="AL59" i="8"/>
  <c r="AT59" i="8"/>
  <c r="AM59" i="8"/>
  <c r="AO59" i="8"/>
  <c r="BE59" i="8"/>
  <c r="AF59" i="8"/>
  <c r="AK59" i="8"/>
  <c r="AZ59" i="8"/>
  <c r="BB59" i="8"/>
  <c r="BJ59" i="8"/>
  <c r="AV59" i="8"/>
  <c r="BG59" i="8"/>
  <c r="AJ59" i="8"/>
  <c r="AE59" i="8" s="1"/>
  <c r="AG59" i="8"/>
  <c r="AY59" i="8"/>
  <c r="BA59" i="8"/>
  <c r="BF59" i="8"/>
  <c r="AW59" i="8"/>
  <c r="BO59" i="8"/>
  <c r="AS59" i="8"/>
  <c r="BH59" i="8"/>
  <c r="AU59" i="8"/>
  <c r="BC59" i="8"/>
  <c r="BI59" i="8"/>
  <c r="AN59" i="8"/>
  <c r="BN59" i="8"/>
  <c r="AI59" i="8"/>
  <c r="AB59" i="8"/>
  <c r="BK59" i="8"/>
  <c r="BM59" i="8"/>
  <c r="BD59" i="8"/>
  <c r="AQ59" i="8"/>
  <c r="AR59" i="8"/>
  <c r="BL59" i="8"/>
  <c r="AO64" i="8"/>
  <c r="AW64" i="8"/>
  <c r="AG64" i="8"/>
  <c r="AK64" i="8"/>
  <c r="AS64" i="8"/>
  <c r="AJ64" i="8"/>
  <c r="AE64" i="8" s="1"/>
  <c r="AI64" i="8"/>
  <c r="AL64" i="8"/>
  <c r="AN64" i="8"/>
  <c r="BD64" i="8"/>
  <c r="AY64" i="8"/>
  <c r="BA64" i="8"/>
  <c r="BI64" i="8"/>
  <c r="AU64" i="8"/>
  <c r="BF64" i="8"/>
  <c r="AF64" i="8"/>
  <c r="AX64" i="8"/>
  <c r="AZ64" i="8"/>
  <c r="BE64" i="8"/>
  <c r="AH64" i="8"/>
  <c r="AM64" i="8"/>
  <c r="AT64" i="8"/>
  <c r="BN64" i="8"/>
  <c r="AP64" i="8"/>
  <c r="BG64" i="8"/>
  <c r="BK64" i="8"/>
  <c r="AV64" i="8"/>
  <c r="BB64" i="8"/>
  <c r="BM64" i="8"/>
  <c r="AB64" i="8"/>
  <c r="BH64" i="8"/>
  <c r="AR64" i="8"/>
  <c r="BC64" i="8"/>
  <c r="BL64" i="8"/>
  <c r="BJ64" i="8"/>
  <c r="AQ64" i="8"/>
  <c r="BO64" i="8"/>
  <c r="AQ54" i="8"/>
  <c r="AY54" i="8"/>
  <c r="AI54" i="8"/>
  <c r="AM54" i="8"/>
  <c r="AU54" i="8"/>
  <c r="AN54" i="8"/>
  <c r="AP54" i="8"/>
  <c r="BF54" i="8"/>
  <c r="AG54" i="8"/>
  <c r="AL54" i="8"/>
  <c r="BA54" i="8"/>
  <c r="BC54" i="8"/>
  <c r="BK54" i="8"/>
  <c r="AJ54" i="8"/>
  <c r="AE54" i="8" s="1"/>
  <c r="AW54" i="8"/>
  <c r="BH54" i="8"/>
  <c r="AF54" i="8"/>
  <c r="AH54" i="8"/>
  <c r="AK54" i="8"/>
  <c r="AZ54" i="8"/>
  <c r="BG54" i="8"/>
  <c r="AO54" i="8"/>
  <c r="BB54" i="8"/>
  <c r="AV54" i="8"/>
  <c r="BJ54" i="8"/>
  <c r="AR54" i="8"/>
  <c r="BI54" i="8"/>
  <c r="BM54" i="8"/>
  <c r="AB54" i="8"/>
  <c r="AX54" i="8"/>
  <c r="BD54" i="8"/>
  <c r="BO54" i="8"/>
  <c r="AT54" i="8"/>
  <c r="BL54" i="8"/>
  <c r="BE54" i="8"/>
  <c r="BN54" i="8"/>
  <c r="AS54" i="8"/>
  <c r="AQ62" i="8"/>
  <c r="AY62" i="8"/>
  <c r="AI62" i="8"/>
  <c r="AM62" i="8"/>
  <c r="AU62" i="8"/>
  <c r="AW62" i="8"/>
  <c r="BF62" i="8"/>
  <c r="AS62" i="8"/>
  <c r="BC62" i="8"/>
  <c r="BK62" i="8"/>
  <c r="AO62" i="8"/>
  <c r="BH62" i="8"/>
  <c r="AR62" i="8"/>
  <c r="AT62" i="8"/>
  <c r="BG62" i="8"/>
  <c r="AJ62" i="8"/>
  <c r="AE62" i="8" s="1"/>
  <c r="AX62" i="8"/>
  <c r="AP62" i="8"/>
  <c r="BD62" i="8"/>
  <c r="AG62" i="8"/>
  <c r="AL62" i="8"/>
  <c r="BA62" i="8"/>
  <c r="BM62" i="8"/>
  <c r="AB62" i="8"/>
  <c r="AN62" i="8"/>
  <c r="BL62" i="8"/>
  <c r="AF62" i="8"/>
  <c r="BE62" i="8"/>
  <c r="AV62" i="8"/>
  <c r="BJ62" i="8"/>
  <c r="BB62" i="8"/>
  <c r="BO62" i="8"/>
  <c r="AH62" i="8"/>
  <c r="BN62" i="8"/>
  <c r="BI62" i="8"/>
  <c r="AZ62" i="8"/>
  <c r="AK62" i="8"/>
  <c r="AF57" i="8"/>
  <c r="AR57" i="8"/>
  <c r="AZ57" i="8"/>
  <c r="AJ57" i="8"/>
  <c r="AE57" i="8" s="1"/>
  <c r="AN57" i="8"/>
  <c r="AV57" i="8"/>
  <c r="AX57" i="8"/>
  <c r="BG57" i="8"/>
  <c r="AT57" i="8"/>
  <c r="BD57" i="8"/>
  <c r="AP57" i="8"/>
  <c r="AS57" i="8"/>
  <c r="AU57" i="8"/>
  <c r="BH57" i="8"/>
  <c r="AW57" i="8"/>
  <c r="AO57" i="8"/>
  <c r="BE57" i="8"/>
  <c r="BL57" i="8"/>
  <c r="AB57" i="8"/>
  <c r="AK57" i="8"/>
  <c r="BB57" i="8"/>
  <c r="BN57" i="8"/>
  <c r="AQ57" i="8"/>
  <c r="BK57" i="8"/>
  <c r="BM57" i="8"/>
  <c r="BF57" i="8"/>
  <c r="BJ57" i="8"/>
  <c r="AM57" i="8"/>
  <c r="AY57" i="8"/>
  <c r="BC57" i="8"/>
  <c r="AH57" i="8"/>
  <c r="AL57" i="8"/>
  <c r="BO57" i="8"/>
  <c r="AG57" i="8"/>
  <c r="BA57" i="8"/>
  <c r="AI57" i="8"/>
  <c r="BI57" i="8"/>
  <c r="AQ70" i="8"/>
  <c r="AY70" i="8"/>
  <c r="AI70" i="8"/>
  <c r="AM70" i="8"/>
  <c r="AU70" i="8"/>
  <c r="AO70" i="8"/>
  <c r="BF70" i="8"/>
  <c r="AF70" i="8"/>
  <c r="AH70" i="8"/>
  <c r="AK70" i="8"/>
  <c r="AZ70" i="8"/>
  <c r="BC70" i="8"/>
  <c r="BK70" i="8"/>
  <c r="AV70" i="8"/>
  <c r="AX70" i="8"/>
  <c r="BH70" i="8"/>
  <c r="AG70" i="8"/>
  <c r="AL70" i="8"/>
  <c r="BG70" i="8"/>
  <c r="AN70" i="8"/>
  <c r="BB70" i="8"/>
  <c r="AJ70" i="8"/>
  <c r="AE70" i="8" s="1"/>
  <c r="BM70" i="8"/>
  <c r="AW70" i="8"/>
  <c r="BD70" i="8"/>
  <c r="BL70" i="8"/>
  <c r="AP70" i="8"/>
  <c r="BI70" i="8"/>
  <c r="BO70" i="8"/>
  <c r="BA70" i="8"/>
  <c r="AR70" i="8"/>
  <c r="BE70" i="8"/>
  <c r="BN70" i="8"/>
  <c r="AB70" i="8"/>
  <c r="AS70" i="8"/>
  <c r="AT70" i="8"/>
  <c r="BJ70" i="8"/>
  <c r="B53" i="8"/>
  <c r="AG68" i="8"/>
  <c r="AK68" i="8"/>
  <c r="AS68" i="8"/>
  <c r="AO68" i="8"/>
  <c r="AW68" i="8"/>
  <c r="AF68" i="8"/>
  <c r="AX68" i="8"/>
  <c r="AZ68" i="8"/>
  <c r="BH68" i="8"/>
  <c r="AJ68" i="8"/>
  <c r="AE68" i="8" s="1"/>
  <c r="AT68" i="8"/>
  <c r="AV68" i="8"/>
  <c r="BE68" i="8"/>
  <c r="AP68" i="8"/>
  <c r="AR68" i="8"/>
  <c r="BB68" i="8"/>
  <c r="AU68" i="8"/>
  <c r="BA68" i="8"/>
  <c r="BI68" i="8"/>
  <c r="AY68" i="8"/>
  <c r="BM68" i="8"/>
  <c r="AQ68" i="8"/>
  <c r="BF68" i="8"/>
  <c r="BJ68" i="8"/>
  <c r="AH68" i="8"/>
  <c r="AM68" i="8"/>
  <c r="BC68" i="8"/>
  <c r="BO68" i="8"/>
  <c r="BK68" i="8"/>
  <c r="BN68" i="8"/>
  <c r="BL68" i="8"/>
  <c r="BD68" i="8"/>
  <c r="AB68" i="8"/>
  <c r="AN68" i="8"/>
  <c r="AI68" i="8"/>
  <c r="BG68" i="8"/>
  <c r="AL68" i="8"/>
  <c r="AH79" i="8"/>
  <c r="AL79" i="8"/>
  <c r="AT79" i="8"/>
  <c r="AP79" i="8"/>
  <c r="AX79" i="8"/>
  <c r="AF79" i="8"/>
  <c r="AK79" i="8"/>
  <c r="AZ79" i="8"/>
  <c r="BA79" i="8"/>
  <c r="BI79" i="8"/>
  <c r="AV79" i="8"/>
  <c r="BF79" i="8"/>
  <c r="AJ79" i="8"/>
  <c r="AE79" i="8" s="1"/>
  <c r="AR79" i="8"/>
  <c r="BC79" i="8"/>
  <c r="AU79" i="8"/>
  <c r="AW79" i="8"/>
  <c r="BB79" i="8"/>
  <c r="BJ79" i="8"/>
  <c r="AG79" i="8"/>
  <c r="BN79" i="8"/>
  <c r="AS79" i="8"/>
  <c r="BG79" i="8"/>
  <c r="AO79" i="8"/>
  <c r="BD79" i="8"/>
  <c r="AQ79" i="8"/>
  <c r="BK79" i="8"/>
  <c r="BO79" i="8"/>
  <c r="AI79" i="8"/>
  <c r="BH79" i="8"/>
  <c r="BM79" i="8"/>
  <c r="AB79" i="8"/>
  <c r="AY79" i="8"/>
  <c r="BE79" i="8"/>
  <c r="AM79" i="8"/>
  <c r="BL79" i="8"/>
  <c r="AN79" i="8"/>
  <c r="AG60" i="8"/>
  <c r="AK60" i="8"/>
  <c r="AS60" i="8"/>
  <c r="BA60" i="8"/>
  <c r="AO60" i="8"/>
  <c r="AW60" i="8"/>
  <c r="AQ60" i="8"/>
  <c r="BH60" i="8"/>
  <c r="AH60" i="8"/>
  <c r="AM60" i="8"/>
  <c r="BE60" i="8"/>
  <c r="AF60" i="8"/>
  <c r="AX60" i="8"/>
  <c r="AZ60" i="8"/>
  <c r="BB60" i="8"/>
  <c r="AI60" i="8"/>
  <c r="AL60" i="8"/>
  <c r="AN60" i="8"/>
  <c r="BI60" i="8"/>
  <c r="AP60" i="8"/>
  <c r="BD60" i="8"/>
  <c r="BM60" i="8"/>
  <c r="AB60" i="8"/>
  <c r="BO60" i="8"/>
  <c r="AY60" i="8"/>
  <c r="BF60" i="8"/>
  <c r="BN60" i="8"/>
  <c r="AV60" i="8"/>
  <c r="BJ60" i="8"/>
  <c r="AJ60" i="8"/>
  <c r="AE60" i="8" s="1"/>
  <c r="AU60" i="8"/>
  <c r="AR60" i="8"/>
  <c r="BL60" i="8"/>
  <c r="BC60" i="8"/>
  <c r="BK60" i="8"/>
  <c r="BG60" i="8"/>
  <c r="AT60" i="8"/>
  <c r="AJ69" i="8"/>
  <c r="AE69" i="8" s="1"/>
  <c r="AN69" i="8"/>
  <c r="AV69" i="8"/>
  <c r="AF69" i="8"/>
  <c r="AR69" i="8"/>
  <c r="AZ69" i="8"/>
  <c r="AH69" i="8"/>
  <c r="AK69" i="8"/>
  <c r="AM69" i="8"/>
  <c r="BC69" i="8"/>
  <c r="AX69" i="8"/>
  <c r="BH69" i="8"/>
  <c r="AT69" i="8"/>
  <c r="BE69" i="8"/>
  <c r="AW69" i="8"/>
  <c r="AY69" i="8"/>
  <c r="BD69" i="8"/>
  <c r="AI69" i="8"/>
  <c r="AU69" i="8"/>
  <c r="BM69" i="8"/>
  <c r="AQ69" i="8"/>
  <c r="BF69" i="8"/>
  <c r="BJ69" i="8"/>
  <c r="AS69" i="8"/>
  <c r="BA69" i="8"/>
  <c r="AP69" i="8"/>
  <c r="BI69" i="8"/>
  <c r="BO69" i="8"/>
  <c r="AG69" i="8"/>
  <c r="BL69" i="8"/>
  <c r="AO69" i="8"/>
  <c r="BK69" i="8"/>
  <c r="AL69" i="8"/>
  <c r="BG69" i="8"/>
  <c r="BB69" i="8"/>
  <c r="BN69" i="8"/>
  <c r="AB69" i="8"/>
  <c r="AJ53" i="8"/>
  <c r="AE53" i="8" s="1"/>
  <c r="AN53" i="8"/>
  <c r="AV53" i="8"/>
  <c r="AF53" i="8"/>
  <c r="AR53" i="8"/>
  <c r="AZ53" i="8"/>
  <c r="AG53" i="8"/>
  <c r="AI53" i="8"/>
  <c r="AL53" i="8"/>
  <c r="BA53" i="8"/>
  <c r="BC53" i="8"/>
  <c r="AW53" i="8"/>
  <c r="AY53" i="8"/>
  <c r="BH53" i="8"/>
  <c r="AS53" i="8"/>
  <c r="AU53" i="8"/>
  <c r="BE53" i="8"/>
  <c r="AX53" i="8"/>
  <c r="BD53" i="8"/>
  <c r="BL53" i="8"/>
  <c r="AK53" i="8"/>
  <c r="BJ53" i="8"/>
  <c r="BI53" i="8"/>
  <c r="BM53" i="8"/>
  <c r="BF53" i="8"/>
  <c r="BK53" i="8"/>
  <c r="AT53" i="8"/>
  <c r="AB53" i="8"/>
  <c r="BO53" i="8"/>
  <c r="AM53" i="8"/>
  <c r="BG53" i="8"/>
  <c r="AH53" i="8"/>
  <c r="AP53" i="8"/>
  <c r="BN53" i="8"/>
  <c r="BB53" i="8"/>
  <c r="AO53" i="8"/>
  <c r="AQ53" i="8"/>
  <c r="A56" i="8"/>
  <c r="E52" i="8"/>
  <c r="M52" i="8"/>
  <c r="F52" i="8"/>
  <c r="N52" i="8"/>
  <c r="G52" i="8"/>
  <c r="O52" i="8"/>
  <c r="J52" i="8"/>
  <c r="R52" i="8"/>
  <c r="L52" i="8"/>
  <c r="P52" i="8"/>
  <c r="Q52" i="8"/>
  <c r="H52" i="8"/>
  <c r="C52" i="8"/>
  <c r="K52" i="8"/>
  <c r="S52" i="8"/>
  <c r="I52" i="8"/>
  <c r="D52" i="8"/>
  <c r="AC51" i="8"/>
  <c r="AH71" i="8"/>
  <c r="AL71" i="8"/>
  <c r="AT71" i="8"/>
  <c r="AP71" i="8"/>
  <c r="AX71" i="8"/>
  <c r="AJ71" i="8"/>
  <c r="AE71" i="8" s="1"/>
  <c r="AQ71" i="8"/>
  <c r="AS71" i="8"/>
  <c r="BA71" i="8"/>
  <c r="BI71" i="8"/>
  <c r="AM71" i="8"/>
  <c r="AO71" i="8"/>
  <c r="BF71" i="8"/>
  <c r="AF71" i="8"/>
  <c r="AK71" i="8"/>
  <c r="AZ71" i="8"/>
  <c r="BC71" i="8"/>
  <c r="AI71" i="8"/>
  <c r="AN71" i="8"/>
  <c r="BB71" i="8"/>
  <c r="BJ71" i="8"/>
  <c r="AR71" i="8"/>
  <c r="BE71" i="8"/>
  <c r="BN71" i="8"/>
  <c r="AY71" i="8"/>
  <c r="AU71" i="8"/>
  <c r="AG71" i="8"/>
  <c r="BG71" i="8"/>
  <c r="BO71" i="8"/>
  <c r="AB71" i="8"/>
  <c r="AW71" i="8"/>
  <c r="BD71" i="8"/>
  <c r="BL71" i="8"/>
  <c r="BH71" i="8"/>
  <c r="BK71" i="8"/>
  <c r="AV71" i="8"/>
  <c r="BM71" i="8"/>
  <c r="AF49" i="8"/>
  <c r="AR49" i="8"/>
  <c r="AZ49" i="8"/>
  <c r="AJ49" i="8"/>
  <c r="AE49" i="8" s="1"/>
  <c r="AN49" i="8"/>
  <c r="AV49" i="8"/>
  <c r="AO49" i="8"/>
  <c r="AQ49" i="8"/>
  <c r="BG49" i="8"/>
  <c r="AH49" i="8"/>
  <c r="AK49" i="8"/>
  <c r="AM49" i="8"/>
  <c r="BD49" i="8"/>
  <c r="BL49" i="8"/>
  <c r="AX49" i="8"/>
  <c r="BI49" i="8"/>
  <c r="AG49" i="8"/>
  <c r="AI49" i="8"/>
  <c r="AL49" i="8"/>
  <c r="BA49" i="8"/>
  <c r="BH49" i="8"/>
  <c r="BC49" i="8"/>
  <c r="AY49" i="8"/>
  <c r="AB49" i="8"/>
  <c r="AU49" i="8"/>
  <c r="BN49" i="8"/>
  <c r="AW49" i="8"/>
  <c r="BE49" i="8"/>
  <c r="BM49" i="8"/>
  <c r="AT49" i="8"/>
  <c r="AS49" i="8"/>
  <c r="BB49" i="8"/>
  <c r="AP49" i="8"/>
  <c r="BJ49" i="8"/>
  <c r="BO49" i="8"/>
  <c r="BF49" i="8"/>
  <c r="BK49" i="8"/>
  <c r="N4" i="8"/>
  <c r="AF65" i="8"/>
  <c r="AR65" i="8"/>
  <c r="AZ65" i="8"/>
  <c r="AJ65" i="8"/>
  <c r="AE65" i="8" s="1"/>
  <c r="AN65" i="8"/>
  <c r="AV65" i="8"/>
  <c r="AP65" i="8"/>
  <c r="BG65" i="8"/>
  <c r="AG65" i="8"/>
  <c r="AI65" i="8"/>
  <c r="AL65" i="8"/>
  <c r="BD65" i="8"/>
  <c r="AW65" i="8"/>
  <c r="AY65" i="8"/>
  <c r="BA65" i="8"/>
  <c r="AH65" i="8"/>
  <c r="AK65" i="8"/>
  <c r="AM65" i="8"/>
  <c r="BH65" i="8"/>
  <c r="AQ65" i="8"/>
  <c r="BC65" i="8"/>
  <c r="BI65" i="8"/>
  <c r="BJ65" i="8"/>
  <c r="BL65" i="8"/>
  <c r="AX65" i="8"/>
  <c r="AB65" i="8"/>
  <c r="AT65" i="8"/>
  <c r="BN65" i="8"/>
  <c r="BE65" i="8"/>
  <c r="BM65" i="8"/>
  <c r="BK65" i="8"/>
  <c r="AO65" i="8"/>
  <c r="AU65" i="8"/>
  <c r="BO65" i="8"/>
  <c r="BF65" i="8"/>
  <c r="AS65" i="8"/>
  <c r="BB65" i="8"/>
  <c r="AG52" i="8"/>
  <c r="AK52" i="8"/>
  <c r="AS52" i="8"/>
  <c r="BA52" i="8"/>
  <c r="AO52" i="8"/>
  <c r="AW52" i="8"/>
  <c r="AY52" i="8"/>
  <c r="BH52" i="8"/>
  <c r="AU52" i="8"/>
  <c r="BE52" i="8"/>
  <c r="AQ52" i="8"/>
  <c r="BB52" i="8"/>
  <c r="AJ52" i="8"/>
  <c r="AE52" i="8" s="1"/>
  <c r="AT52" i="8"/>
  <c r="AV52" i="8"/>
  <c r="BI52" i="8"/>
  <c r="AF52" i="8"/>
  <c r="AZ52" i="8"/>
  <c r="BM52" i="8"/>
  <c r="AB52" i="8"/>
  <c r="AR52" i="8"/>
  <c r="BF52" i="8"/>
  <c r="BK52" i="8"/>
  <c r="AI52" i="8"/>
  <c r="AN52" i="8"/>
  <c r="BC52" i="8"/>
  <c r="BO52" i="8"/>
  <c r="AP52" i="8"/>
  <c r="BL52" i="8"/>
  <c r="BN52" i="8"/>
  <c r="AM52" i="8"/>
  <c r="BG52" i="8"/>
  <c r="AL52" i="8"/>
  <c r="AX52" i="8"/>
  <c r="BD52" i="8"/>
  <c r="BJ52" i="8"/>
  <c r="AH52" i="8"/>
  <c r="N6" i="8" l="1"/>
  <c r="O8" i="8"/>
  <c r="P8" i="8"/>
  <c r="P6" i="8"/>
  <c r="O6" i="8"/>
  <c r="O4" i="8"/>
  <c r="N8" i="8"/>
  <c r="AM39" i="8"/>
  <c r="AM40" i="8"/>
  <c r="I8" i="8"/>
  <c r="J6" i="8"/>
  <c r="I6" i="8"/>
  <c r="I4" i="8"/>
  <c r="J8" i="8"/>
  <c r="H6" i="8"/>
  <c r="H8" i="8"/>
  <c r="BO40" i="8"/>
  <c r="BO39" i="8"/>
  <c r="AK39" i="8"/>
  <c r="AK40" i="8"/>
  <c r="BL39" i="8"/>
  <c r="BL40" i="8"/>
  <c r="AG39" i="8"/>
  <c r="AG40" i="8"/>
  <c r="AF39" i="8"/>
  <c r="AF40" i="8"/>
  <c r="G50" i="8"/>
  <c r="O50" i="8"/>
  <c r="H50" i="8"/>
  <c r="P50" i="8"/>
  <c r="I50" i="8"/>
  <c r="Q50" i="8"/>
  <c r="D50" i="8"/>
  <c r="L50" i="8"/>
  <c r="F50" i="8"/>
  <c r="J50" i="8"/>
  <c r="K50" i="8"/>
  <c r="R50" i="8"/>
  <c r="M50" i="8"/>
  <c r="N50" i="8"/>
  <c r="S50" i="8"/>
  <c r="E50" i="8"/>
  <c r="C50" i="8"/>
  <c r="AW39" i="8"/>
  <c r="AW40" i="8"/>
  <c r="A57" i="8"/>
  <c r="I48" i="8"/>
  <c r="Q48" i="8"/>
  <c r="J48" i="8"/>
  <c r="R48" i="8"/>
  <c r="C48" i="8"/>
  <c r="K48" i="8"/>
  <c r="S48" i="8"/>
  <c r="F48" i="8"/>
  <c r="N48" i="8"/>
  <c r="E48" i="8"/>
  <c r="G48" i="8"/>
  <c r="H48" i="8"/>
  <c r="O48" i="8"/>
  <c r="D48" i="8"/>
  <c r="P48" i="8"/>
  <c r="L48" i="8"/>
  <c r="M48" i="8"/>
  <c r="AQ39" i="8"/>
  <c r="AQ40" i="8"/>
  <c r="AP39" i="8"/>
  <c r="AP40" i="8"/>
  <c r="AN39" i="8"/>
  <c r="AN40" i="8"/>
  <c r="BN39" i="8"/>
  <c r="BN40" i="8"/>
  <c r="BM40" i="8"/>
  <c r="BM39" i="8"/>
  <c r="AO39" i="8"/>
  <c r="AO40" i="8"/>
  <c r="B6" i="8"/>
  <c r="D8" i="8"/>
  <c r="C4" i="8"/>
  <c r="B8" i="8"/>
  <c r="C8" i="8"/>
  <c r="D6" i="8"/>
  <c r="C6" i="8"/>
  <c r="AJ39" i="8"/>
  <c r="AJ40" i="8"/>
  <c r="AE45" i="8"/>
  <c r="AX39" i="8"/>
  <c r="AX40" i="8"/>
  <c r="BH39" i="8"/>
  <c r="BH40" i="8"/>
  <c r="BE40" i="8"/>
  <c r="BE39" i="8"/>
  <c r="BC39" i="8"/>
  <c r="BC40" i="8"/>
  <c r="BJ39" i="8"/>
  <c r="BJ40" i="8"/>
  <c r="AH39" i="8"/>
  <c r="AH40" i="8"/>
  <c r="D49" i="8"/>
  <c r="L49" i="8"/>
  <c r="E49" i="8"/>
  <c r="M49" i="8"/>
  <c r="F49" i="8"/>
  <c r="N49" i="8"/>
  <c r="I49" i="8"/>
  <c r="Q49" i="8"/>
  <c r="O49" i="8"/>
  <c r="P49" i="8"/>
  <c r="R49" i="8"/>
  <c r="H49" i="8"/>
  <c r="C49" i="8"/>
  <c r="G49" i="8"/>
  <c r="J49" i="8"/>
  <c r="K49" i="8"/>
  <c r="S49" i="8"/>
  <c r="BF39" i="8"/>
  <c r="BF40" i="8"/>
  <c r="BB39" i="8"/>
  <c r="BB40" i="8"/>
  <c r="BG39" i="8"/>
  <c r="BG40" i="8"/>
  <c r="AL39" i="8"/>
  <c r="AL40" i="8"/>
  <c r="AZ39" i="8"/>
  <c r="AZ40" i="8"/>
  <c r="M8" i="8"/>
  <c r="K6" i="8"/>
  <c r="L6" i="8"/>
  <c r="K8" i="8"/>
  <c r="L4" i="8"/>
  <c r="L8" i="8"/>
  <c r="M6" i="8"/>
  <c r="BD39" i="8"/>
  <c r="BD40" i="8"/>
  <c r="AV39" i="8"/>
  <c r="AV40" i="8"/>
  <c r="H53" i="8"/>
  <c r="P53" i="8"/>
  <c r="I53" i="8"/>
  <c r="Q53" i="8"/>
  <c r="J53" i="8"/>
  <c r="R53" i="8"/>
  <c r="E53" i="8"/>
  <c r="M53" i="8"/>
  <c r="G53" i="8"/>
  <c r="K53" i="8"/>
  <c r="L53" i="8"/>
  <c r="C53" i="8"/>
  <c r="S53" i="8"/>
  <c r="D53" i="8"/>
  <c r="F53" i="8"/>
  <c r="N53" i="8"/>
  <c r="O53" i="8"/>
  <c r="F6" i="8"/>
  <c r="E8" i="8"/>
  <c r="F8" i="8"/>
  <c r="G8" i="8"/>
  <c r="E6" i="8"/>
  <c r="F4" i="8"/>
  <c r="G6" i="8"/>
  <c r="BK40" i="8"/>
  <c r="BK39" i="8"/>
  <c r="AS39" i="8"/>
  <c r="AS40" i="8"/>
  <c r="BA39" i="8"/>
  <c r="BA40" i="8"/>
  <c r="AT39" i="8"/>
  <c r="AT40" i="8"/>
  <c r="J51" i="8"/>
  <c r="R51" i="8"/>
  <c r="C51" i="8"/>
  <c r="K51" i="8"/>
  <c r="S51" i="8"/>
  <c r="D51" i="8"/>
  <c r="L51" i="8"/>
  <c r="G51" i="8"/>
  <c r="O51" i="8"/>
  <c r="Q51" i="8"/>
  <c r="E51" i="8"/>
  <c r="F51" i="8"/>
  <c r="M51" i="8"/>
  <c r="P51" i="8"/>
  <c r="H51" i="8"/>
  <c r="I51" i="8"/>
  <c r="N51" i="8"/>
  <c r="AC52" i="8"/>
  <c r="E9" i="8"/>
  <c r="B9" i="8"/>
  <c r="B54" i="8"/>
  <c r="AY39" i="8"/>
  <c r="AY40" i="8"/>
  <c r="BI39" i="8"/>
  <c r="BI40" i="8"/>
  <c r="AU40" i="8"/>
  <c r="AU39" i="8"/>
  <c r="AI39" i="8"/>
  <c r="AI40" i="8"/>
  <c r="AR39" i="8"/>
  <c r="AR40" i="8"/>
  <c r="BO41" i="8" l="1"/>
  <c r="BO43" i="8" s="1"/>
  <c r="AU41" i="8"/>
  <c r="AU43" i="8" s="1"/>
  <c r="AO41" i="8"/>
  <c r="AO43" i="8" s="1"/>
  <c r="AP41" i="8"/>
  <c r="AP43" i="8" s="1"/>
  <c r="AG41" i="8"/>
  <c r="AG43" i="8" s="1"/>
  <c r="AI41" i="8"/>
  <c r="AI43" i="8" s="1"/>
  <c r="BG41" i="8"/>
  <c r="BG43" i="8" s="1"/>
  <c r="BA41" i="8"/>
  <c r="BA43" i="8" s="1"/>
  <c r="BD41" i="8"/>
  <c r="BD43" i="8" s="1"/>
  <c r="BK41" i="8"/>
  <c r="BK43" i="8" s="1"/>
  <c r="BM41" i="8"/>
  <c r="BM43" i="8" s="1"/>
  <c r="C13" i="8"/>
  <c r="C11" i="8"/>
  <c r="B13" i="8"/>
  <c r="D13" i="8"/>
  <c r="C9" i="8"/>
  <c r="B11" i="8"/>
  <c r="D11" i="8"/>
  <c r="AV41" i="8"/>
  <c r="AV43" i="8" s="1"/>
  <c r="AN41" i="8"/>
  <c r="AN43" i="8" s="1"/>
  <c r="BB41" i="8"/>
  <c r="BB43" i="8" s="1"/>
  <c r="AH41" i="8"/>
  <c r="AH43" i="8" s="1"/>
  <c r="BH41" i="8"/>
  <c r="BH43" i="8" s="1"/>
  <c r="AW41" i="8"/>
  <c r="AW43" i="8" s="1"/>
  <c r="BL41" i="8"/>
  <c r="BL43" i="8" s="1"/>
  <c r="AZ41" i="8"/>
  <c r="AZ43" i="8" s="1"/>
  <c r="BF41" i="8"/>
  <c r="BF43" i="8" s="1"/>
  <c r="BJ41" i="8"/>
  <c r="BJ43" i="8" s="1"/>
  <c r="BN41" i="8"/>
  <c r="BN43" i="8" s="1"/>
  <c r="AS41" i="8"/>
  <c r="AS43" i="8" s="1"/>
  <c r="AE40" i="8"/>
  <c r="AE39" i="8"/>
  <c r="AQ41" i="8"/>
  <c r="AQ43" i="8" s="1"/>
  <c r="G11" i="8"/>
  <c r="G13" i="8"/>
  <c r="E11" i="8"/>
  <c r="F9" i="8"/>
  <c r="F11" i="8"/>
  <c r="F13" i="8"/>
  <c r="E13" i="8"/>
  <c r="AY41" i="8"/>
  <c r="AY43" i="8" s="1"/>
  <c r="C54" i="8"/>
  <c r="K54" i="8"/>
  <c r="S54" i="8"/>
  <c r="D54" i="8"/>
  <c r="L54" i="8"/>
  <c r="E54" i="8"/>
  <c r="M54" i="8"/>
  <c r="H54" i="8"/>
  <c r="P54" i="8"/>
  <c r="R54" i="8"/>
  <c r="F54" i="8"/>
  <c r="G54" i="8"/>
  <c r="N54" i="8"/>
  <c r="O54" i="8"/>
  <c r="Q54" i="8"/>
  <c r="I54" i="8"/>
  <c r="J54" i="8"/>
  <c r="AX41" i="8"/>
  <c r="AX43" i="8" s="1"/>
  <c r="AL41" i="8"/>
  <c r="AL43" i="8" s="1"/>
  <c r="BC41" i="8"/>
  <c r="BC43" i="8" s="1"/>
  <c r="AF41" i="8"/>
  <c r="AF43" i="8" s="1"/>
  <c r="AR41" i="8"/>
  <c r="AR43" i="8" s="1"/>
  <c r="AT41" i="8"/>
  <c r="AT43" i="8" s="1"/>
  <c r="AK41" i="8"/>
  <c r="AK43" i="8" s="1"/>
  <c r="AC53" i="8"/>
  <c r="H9" i="8"/>
  <c r="B55" i="8"/>
  <c r="BI41" i="8"/>
  <c r="BI43" i="8" s="1"/>
  <c r="BE41" i="8"/>
  <c r="BE43" i="8" s="1"/>
  <c r="AJ41" i="8"/>
  <c r="AJ43" i="8" s="1"/>
  <c r="A58" i="8"/>
  <c r="AM41" i="8"/>
  <c r="AM43" i="8" s="1"/>
  <c r="Z41" i="8" l="1"/>
  <c r="Y57" i="8" s="1"/>
  <c r="A59" i="8"/>
  <c r="H11" i="8"/>
  <c r="H13" i="8"/>
  <c r="I13" i="8"/>
  <c r="J13" i="8"/>
  <c r="I9" i="8"/>
  <c r="J11" i="8"/>
  <c r="I11" i="8"/>
  <c r="F55" i="8"/>
  <c r="N55" i="8"/>
  <c r="G55" i="8"/>
  <c r="O55" i="8"/>
  <c r="H55" i="8"/>
  <c r="P55" i="8"/>
  <c r="C55" i="8"/>
  <c r="K55" i="8"/>
  <c r="S55" i="8"/>
  <c r="M55" i="8"/>
  <c r="Q55" i="8"/>
  <c r="R55" i="8"/>
  <c r="I55" i="8"/>
  <c r="D55" i="8"/>
  <c r="L55" i="8"/>
  <c r="E55" i="8"/>
  <c r="J55" i="8"/>
  <c r="AE41" i="8"/>
  <c r="AE43" i="8" s="1"/>
  <c r="AC54" i="8"/>
  <c r="B56" i="8"/>
  <c r="Y56" i="8" l="1"/>
  <c r="Y63" i="8"/>
  <c r="Y51" i="8"/>
  <c r="Y54" i="8"/>
  <c r="Y59" i="8"/>
  <c r="Y53" i="8"/>
  <c r="Y47" i="8"/>
  <c r="Y62" i="8"/>
  <c r="Z42" i="8"/>
  <c r="Y58" i="8"/>
  <c r="Y52" i="8"/>
  <c r="Y50" i="8"/>
  <c r="Y45" i="8"/>
  <c r="Y61" i="8"/>
  <c r="Y49" i="8"/>
  <c r="Y55" i="8"/>
  <c r="Y46" i="8"/>
  <c r="Y48" i="8"/>
  <c r="Y60" i="8"/>
  <c r="K9" i="8"/>
  <c r="I56" i="8"/>
  <c r="Q56" i="8"/>
  <c r="J56" i="8"/>
  <c r="R56" i="8"/>
  <c r="C56" i="8"/>
  <c r="K56" i="8"/>
  <c r="S56" i="8"/>
  <c r="F56" i="8"/>
  <c r="N56" i="8"/>
  <c r="H56" i="8"/>
  <c r="L56" i="8"/>
  <c r="M56" i="8"/>
  <c r="D56" i="8"/>
  <c r="E56" i="8"/>
  <c r="G56" i="8"/>
  <c r="O56" i="8"/>
  <c r="P56" i="8"/>
  <c r="A60" i="8"/>
  <c r="AC55" i="8"/>
  <c r="B57" i="8"/>
  <c r="Y64" i="8" l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K13" i="8"/>
  <c r="K11" i="8"/>
  <c r="L13" i="8"/>
  <c r="M13" i="8"/>
  <c r="L11" i="8"/>
  <c r="M11" i="8"/>
  <c r="L9" i="8"/>
  <c r="D57" i="8"/>
  <c r="L57" i="8"/>
  <c r="E57" i="8"/>
  <c r="M57" i="8"/>
  <c r="F57" i="8"/>
  <c r="N57" i="8"/>
  <c r="I57" i="8"/>
  <c r="Q57" i="8"/>
  <c r="C57" i="8"/>
  <c r="S57" i="8"/>
  <c r="G57" i="8"/>
  <c r="H57" i="8"/>
  <c r="O57" i="8"/>
  <c r="P57" i="8"/>
  <c r="R57" i="8"/>
  <c r="J57" i="8"/>
  <c r="K57" i="8"/>
  <c r="AC56" i="8"/>
  <c r="Q9" i="8"/>
  <c r="B58" i="8"/>
  <c r="A61" i="8"/>
  <c r="B59" i="8"/>
  <c r="A62" i="8" l="1"/>
  <c r="S13" i="8"/>
  <c r="S11" i="8"/>
  <c r="Q11" i="8"/>
  <c r="R11" i="8"/>
  <c r="R9" i="8"/>
  <c r="R13" i="8"/>
  <c r="Q13" i="8"/>
  <c r="AC57" i="8"/>
  <c r="J59" i="8"/>
  <c r="R59" i="8"/>
  <c r="C59" i="8"/>
  <c r="K59" i="8"/>
  <c r="S59" i="8"/>
  <c r="D59" i="8"/>
  <c r="L59" i="8"/>
  <c r="G59" i="8"/>
  <c r="O59" i="8"/>
  <c r="I59" i="8"/>
  <c r="M59" i="8"/>
  <c r="N59" i="8"/>
  <c r="E59" i="8"/>
  <c r="F59" i="8"/>
  <c r="H59" i="8"/>
  <c r="P59" i="8"/>
  <c r="Q59" i="8"/>
  <c r="G58" i="8"/>
  <c r="O58" i="8"/>
  <c r="H58" i="8"/>
  <c r="P58" i="8"/>
  <c r="I58" i="8"/>
  <c r="Q58" i="8"/>
  <c r="D58" i="8"/>
  <c r="L58" i="8"/>
  <c r="N58" i="8"/>
  <c r="R58" i="8"/>
  <c r="C58" i="8"/>
  <c r="S58" i="8"/>
  <c r="J58" i="8"/>
  <c r="E58" i="8"/>
  <c r="M58" i="8"/>
  <c r="K58" i="8"/>
  <c r="F58" i="8"/>
  <c r="AC58" i="8" l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B60" i="8"/>
  <c r="A63" i="8"/>
  <c r="B62" i="8"/>
  <c r="B61" i="8"/>
  <c r="C62" i="8" l="1"/>
  <c r="K62" i="8"/>
  <c r="S62" i="8"/>
  <c r="D62" i="8"/>
  <c r="L62" i="8"/>
  <c r="E62" i="8"/>
  <c r="M62" i="8"/>
  <c r="H62" i="8"/>
  <c r="P62" i="8"/>
  <c r="J62" i="8"/>
  <c r="N62" i="8"/>
  <c r="O62" i="8"/>
  <c r="F62" i="8"/>
  <c r="G62" i="8"/>
  <c r="I62" i="8"/>
  <c r="Q62" i="8"/>
  <c r="R62" i="8"/>
  <c r="H61" i="8"/>
  <c r="P61" i="8"/>
  <c r="I61" i="8"/>
  <c r="Q61" i="8"/>
  <c r="J61" i="8"/>
  <c r="R61" i="8"/>
  <c r="E61" i="8"/>
  <c r="M61" i="8"/>
  <c r="O61" i="8"/>
  <c r="C61" i="8"/>
  <c r="S61" i="8"/>
  <c r="D61" i="8"/>
  <c r="K61" i="8"/>
  <c r="F61" i="8"/>
  <c r="N61" i="8"/>
  <c r="L61" i="8"/>
  <c r="G61" i="8"/>
  <c r="A64" i="8"/>
  <c r="B63" i="8"/>
  <c r="E60" i="8"/>
  <c r="M60" i="8"/>
  <c r="F60" i="8"/>
  <c r="N60" i="8"/>
  <c r="G60" i="8"/>
  <c r="O60" i="8"/>
  <c r="J60" i="8"/>
  <c r="R60" i="8"/>
  <c r="D60" i="8"/>
  <c r="H60" i="8"/>
  <c r="I60" i="8"/>
  <c r="P60" i="8"/>
  <c r="Q60" i="8"/>
  <c r="S60" i="8"/>
  <c r="C60" i="8"/>
  <c r="K60" i="8"/>
  <c r="L60" i="8"/>
  <c r="K24" i="8"/>
  <c r="B111" i="8"/>
  <c r="B240" i="8"/>
  <c r="E14" i="8"/>
  <c r="B399" i="8"/>
  <c r="B217" i="8"/>
  <c r="B413" i="8"/>
  <c r="B112" i="8"/>
  <c r="B370" i="8"/>
  <c r="B273" i="8"/>
  <c r="B312" i="8"/>
  <c r="K14" i="8"/>
  <c r="B434" i="8"/>
  <c r="Q19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H19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14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9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24" i="8"/>
  <c r="B352" i="8"/>
  <c r="B347" i="8"/>
  <c r="B469" i="8"/>
  <c r="Q24" i="8"/>
  <c r="B135" i="8"/>
  <c r="B265" i="8"/>
  <c r="B285" i="8"/>
  <c r="K29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Q2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N19" i="8"/>
  <c r="N24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E19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H24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E29" i="8"/>
  <c r="B125" i="8"/>
  <c r="B201" i="8"/>
  <c r="K19" i="8"/>
  <c r="B295" i="8"/>
  <c r="H14" i="8"/>
  <c r="B487" i="8"/>
  <c r="B537" i="8"/>
  <c r="B345" i="8"/>
  <c r="E24" i="8"/>
  <c r="B234" i="8"/>
  <c r="B292" i="8"/>
  <c r="B501" i="8"/>
  <c r="B512" i="8"/>
  <c r="B542" i="8"/>
  <c r="N9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Q14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N29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H29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N14" i="8"/>
  <c r="B479" i="8"/>
  <c r="B159" i="8"/>
  <c r="B108" i="8"/>
  <c r="B329" i="8"/>
  <c r="B463" i="8"/>
  <c r="B344" i="8"/>
  <c r="B485" i="8"/>
  <c r="B19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H497" i="8" l="1"/>
  <c r="P497" i="8"/>
  <c r="K497" i="8"/>
  <c r="I497" i="8"/>
  <c r="Q497" i="8"/>
  <c r="S497" i="8"/>
  <c r="J497" i="8"/>
  <c r="R497" i="8"/>
  <c r="C497" i="8"/>
  <c r="E497" i="8"/>
  <c r="M497" i="8"/>
  <c r="O497" i="8"/>
  <c r="G497" i="8"/>
  <c r="L497" i="8"/>
  <c r="D497" i="8"/>
  <c r="F497" i="8"/>
  <c r="N497" i="8"/>
  <c r="C297" i="8"/>
  <c r="K297" i="8"/>
  <c r="S297" i="8"/>
  <c r="D297" i="8"/>
  <c r="L297" i="8"/>
  <c r="E297" i="8"/>
  <c r="M297" i="8"/>
  <c r="H297" i="8"/>
  <c r="P297" i="8"/>
  <c r="G297" i="8"/>
  <c r="I297" i="8"/>
  <c r="J297" i="8"/>
  <c r="Q297" i="8"/>
  <c r="F297" i="8"/>
  <c r="O297" i="8"/>
  <c r="N297" i="8"/>
  <c r="R297" i="8"/>
  <c r="I202" i="8"/>
  <c r="Q202" i="8"/>
  <c r="J202" i="8"/>
  <c r="R202" i="8"/>
  <c r="C202" i="8"/>
  <c r="K202" i="8"/>
  <c r="S202" i="8"/>
  <c r="F202" i="8"/>
  <c r="N202" i="8"/>
  <c r="M202" i="8"/>
  <c r="O202" i="8"/>
  <c r="P202" i="8"/>
  <c r="G202" i="8"/>
  <c r="E202" i="8"/>
  <c r="H202" i="8"/>
  <c r="L202" i="8"/>
  <c r="D202" i="8"/>
  <c r="G106" i="8"/>
  <c r="O106" i="8"/>
  <c r="H106" i="8"/>
  <c r="P106" i="8"/>
  <c r="I106" i="8"/>
  <c r="Q106" i="8"/>
  <c r="D106" i="8"/>
  <c r="L106" i="8"/>
  <c r="M106" i="8"/>
  <c r="N106" i="8"/>
  <c r="R106" i="8"/>
  <c r="F106" i="8"/>
  <c r="E106" i="8"/>
  <c r="J106" i="8"/>
  <c r="K106" i="8"/>
  <c r="C106" i="8"/>
  <c r="S106" i="8"/>
  <c r="J468" i="8"/>
  <c r="R468" i="8"/>
  <c r="E468" i="8"/>
  <c r="C468" i="8"/>
  <c r="K468" i="8"/>
  <c r="S468" i="8"/>
  <c r="D468" i="8"/>
  <c r="L468" i="8"/>
  <c r="M468" i="8"/>
  <c r="G468" i="8"/>
  <c r="O468" i="8"/>
  <c r="H468" i="8"/>
  <c r="P468" i="8"/>
  <c r="I468" i="8"/>
  <c r="N468" i="8"/>
  <c r="F468" i="8"/>
  <c r="Q468" i="8"/>
  <c r="I161" i="8"/>
  <c r="Q161" i="8"/>
  <c r="J161" i="8"/>
  <c r="R161" i="8"/>
  <c r="C161" i="8"/>
  <c r="K161" i="8"/>
  <c r="S161" i="8"/>
  <c r="F161" i="8"/>
  <c r="N161" i="8"/>
  <c r="O161" i="8"/>
  <c r="P161" i="8"/>
  <c r="D161" i="8"/>
  <c r="H161" i="8"/>
  <c r="G161" i="8"/>
  <c r="L161" i="8"/>
  <c r="M161" i="8"/>
  <c r="E161" i="8"/>
  <c r="C116" i="8"/>
  <c r="K116" i="8"/>
  <c r="S116" i="8"/>
  <c r="D116" i="8"/>
  <c r="L116" i="8"/>
  <c r="E116" i="8"/>
  <c r="M116" i="8"/>
  <c r="H116" i="8"/>
  <c r="P116" i="8"/>
  <c r="I116" i="8"/>
  <c r="J116" i="8"/>
  <c r="N116" i="8"/>
  <c r="R116" i="8"/>
  <c r="Q116" i="8"/>
  <c r="F116" i="8"/>
  <c r="G116" i="8"/>
  <c r="O116" i="8"/>
  <c r="I310" i="8"/>
  <c r="Q310" i="8"/>
  <c r="J310" i="8"/>
  <c r="R310" i="8"/>
  <c r="C310" i="8"/>
  <c r="K310" i="8"/>
  <c r="S310" i="8"/>
  <c r="F310" i="8"/>
  <c r="N310" i="8"/>
  <c r="M310" i="8"/>
  <c r="O310" i="8"/>
  <c r="P310" i="8"/>
  <c r="G310" i="8"/>
  <c r="E310" i="8"/>
  <c r="D310" i="8"/>
  <c r="H310" i="8"/>
  <c r="L310" i="8"/>
  <c r="I105" i="8"/>
  <c r="Q105" i="8"/>
  <c r="J105" i="8"/>
  <c r="R105" i="8"/>
  <c r="C105" i="8"/>
  <c r="K105" i="8"/>
  <c r="S105" i="8"/>
  <c r="F105" i="8"/>
  <c r="N105" i="8"/>
  <c r="O105" i="8"/>
  <c r="P105" i="8"/>
  <c r="D105" i="8"/>
  <c r="H105" i="8"/>
  <c r="L105" i="8"/>
  <c r="G105" i="8"/>
  <c r="M105" i="8"/>
  <c r="E105" i="8"/>
  <c r="D439" i="8"/>
  <c r="L439" i="8"/>
  <c r="G439" i="8"/>
  <c r="E439" i="8"/>
  <c r="M439" i="8"/>
  <c r="O439" i="8"/>
  <c r="F439" i="8"/>
  <c r="N439" i="8"/>
  <c r="I439" i="8"/>
  <c r="Q439" i="8"/>
  <c r="R439" i="8"/>
  <c r="S439" i="8"/>
  <c r="C439" i="8"/>
  <c r="J439" i="8"/>
  <c r="K439" i="8"/>
  <c r="H439" i="8"/>
  <c r="P439" i="8"/>
  <c r="C305" i="8"/>
  <c r="K305" i="8"/>
  <c r="S305" i="8"/>
  <c r="D305" i="8"/>
  <c r="L305" i="8"/>
  <c r="E305" i="8"/>
  <c r="M305" i="8"/>
  <c r="H305" i="8"/>
  <c r="P305" i="8"/>
  <c r="G305" i="8"/>
  <c r="I305" i="8"/>
  <c r="J305" i="8"/>
  <c r="Q305" i="8"/>
  <c r="N305" i="8"/>
  <c r="O305" i="8"/>
  <c r="R305" i="8"/>
  <c r="F305" i="8"/>
  <c r="F454" i="8"/>
  <c r="N454" i="8"/>
  <c r="Q454" i="8"/>
  <c r="G454" i="8"/>
  <c r="O454" i="8"/>
  <c r="I454" i="8"/>
  <c r="H454" i="8"/>
  <c r="P454" i="8"/>
  <c r="C454" i="8"/>
  <c r="K454" i="8"/>
  <c r="S454" i="8"/>
  <c r="D454" i="8"/>
  <c r="L454" i="8"/>
  <c r="E454" i="8"/>
  <c r="J454" i="8"/>
  <c r="M454" i="8"/>
  <c r="R454" i="8"/>
  <c r="C31" i="8"/>
  <c r="B33" i="8"/>
  <c r="D33" i="8"/>
  <c r="D31" i="8"/>
  <c r="B31" i="8"/>
  <c r="C29" i="8"/>
  <c r="C33" i="8"/>
  <c r="G94" i="8"/>
  <c r="O94" i="8"/>
  <c r="H94" i="8"/>
  <c r="P94" i="8"/>
  <c r="I94" i="8"/>
  <c r="Q94" i="8"/>
  <c r="D94" i="8"/>
  <c r="L94" i="8"/>
  <c r="E94" i="8"/>
  <c r="F94" i="8"/>
  <c r="J94" i="8"/>
  <c r="N94" i="8"/>
  <c r="C94" i="8"/>
  <c r="R94" i="8"/>
  <c r="M94" i="8"/>
  <c r="S94" i="8"/>
  <c r="K94" i="8"/>
  <c r="E180" i="8"/>
  <c r="M180" i="8"/>
  <c r="F180" i="8"/>
  <c r="N180" i="8"/>
  <c r="G180" i="8"/>
  <c r="O180" i="8"/>
  <c r="J180" i="8"/>
  <c r="R180" i="8"/>
  <c r="I180" i="8"/>
  <c r="K180" i="8"/>
  <c r="L180" i="8"/>
  <c r="C180" i="8"/>
  <c r="S180" i="8"/>
  <c r="Q180" i="8"/>
  <c r="D180" i="8"/>
  <c r="P180" i="8"/>
  <c r="H180" i="8"/>
  <c r="E312" i="8"/>
  <c r="M312" i="8"/>
  <c r="F312" i="8"/>
  <c r="N312" i="8"/>
  <c r="G312" i="8"/>
  <c r="O312" i="8"/>
  <c r="J312" i="8"/>
  <c r="R312" i="8"/>
  <c r="I312" i="8"/>
  <c r="K312" i="8"/>
  <c r="L312" i="8"/>
  <c r="C312" i="8"/>
  <c r="S312" i="8"/>
  <c r="P312" i="8"/>
  <c r="Q312" i="8"/>
  <c r="D312" i="8"/>
  <c r="H312" i="8"/>
  <c r="I318" i="8"/>
  <c r="Q318" i="8"/>
  <c r="J318" i="8"/>
  <c r="R318" i="8"/>
  <c r="C318" i="8"/>
  <c r="K318" i="8"/>
  <c r="S318" i="8"/>
  <c r="F318" i="8"/>
  <c r="N318" i="8"/>
  <c r="M318" i="8"/>
  <c r="O318" i="8"/>
  <c r="P318" i="8"/>
  <c r="G318" i="8"/>
  <c r="D318" i="8"/>
  <c r="E318" i="8"/>
  <c r="L318" i="8"/>
  <c r="H318" i="8"/>
  <c r="D531" i="8"/>
  <c r="L531" i="8"/>
  <c r="O531" i="8"/>
  <c r="E531" i="8"/>
  <c r="M531" i="8"/>
  <c r="F531" i="8"/>
  <c r="N531" i="8"/>
  <c r="G531" i="8"/>
  <c r="I531" i="8"/>
  <c r="Q531" i="8"/>
  <c r="C531" i="8"/>
  <c r="H531" i="8"/>
  <c r="S531" i="8"/>
  <c r="J531" i="8"/>
  <c r="K531" i="8"/>
  <c r="P531" i="8"/>
  <c r="R531" i="8"/>
  <c r="I286" i="8"/>
  <c r="Q286" i="8"/>
  <c r="J286" i="8"/>
  <c r="R286" i="8"/>
  <c r="C286" i="8"/>
  <c r="K286" i="8"/>
  <c r="S286" i="8"/>
  <c r="F286" i="8"/>
  <c r="N286" i="8"/>
  <c r="M286" i="8"/>
  <c r="O286" i="8"/>
  <c r="P286" i="8"/>
  <c r="G286" i="8"/>
  <c r="D286" i="8"/>
  <c r="L286" i="8"/>
  <c r="E286" i="8"/>
  <c r="H286" i="8"/>
  <c r="D479" i="8"/>
  <c r="L479" i="8"/>
  <c r="E479" i="8"/>
  <c r="M479" i="8"/>
  <c r="O479" i="8"/>
  <c r="F479" i="8"/>
  <c r="N479" i="8"/>
  <c r="G479" i="8"/>
  <c r="I479" i="8"/>
  <c r="Q479" i="8"/>
  <c r="P479" i="8"/>
  <c r="C479" i="8"/>
  <c r="J479" i="8"/>
  <c r="H479" i="8"/>
  <c r="K479" i="8"/>
  <c r="R479" i="8"/>
  <c r="S479" i="8"/>
  <c r="C253" i="8"/>
  <c r="K253" i="8"/>
  <c r="S253" i="8"/>
  <c r="D253" i="8"/>
  <c r="L253" i="8"/>
  <c r="E253" i="8"/>
  <c r="M253" i="8"/>
  <c r="H253" i="8"/>
  <c r="P253" i="8"/>
  <c r="O253" i="8"/>
  <c r="Q253" i="8"/>
  <c r="R253" i="8"/>
  <c r="I253" i="8"/>
  <c r="G253" i="8"/>
  <c r="F253" i="8"/>
  <c r="J253" i="8"/>
  <c r="N253" i="8"/>
  <c r="C189" i="8"/>
  <c r="K189" i="8"/>
  <c r="S189" i="8"/>
  <c r="D189" i="8"/>
  <c r="L189" i="8"/>
  <c r="E189" i="8"/>
  <c r="M189" i="8"/>
  <c r="H189" i="8"/>
  <c r="P189" i="8"/>
  <c r="G189" i="8"/>
  <c r="I189" i="8"/>
  <c r="J189" i="8"/>
  <c r="Q189" i="8"/>
  <c r="O189" i="8"/>
  <c r="R189" i="8"/>
  <c r="F189" i="8"/>
  <c r="N189" i="8"/>
  <c r="I194" i="8"/>
  <c r="Q194" i="8"/>
  <c r="J194" i="8"/>
  <c r="R194" i="8"/>
  <c r="C194" i="8"/>
  <c r="K194" i="8"/>
  <c r="S194" i="8"/>
  <c r="F194" i="8"/>
  <c r="N194" i="8"/>
  <c r="M194" i="8"/>
  <c r="O194" i="8"/>
  <c r="P194" i="8"/>
  <c r="G194" i="8"/>
  <c r="H194" i="8"/>
  <c r="D194" i="8"/>
  <c r="E194" i="8"/>
  <c r="L194" i="8"/>
  <c r="C241" i="8"/>
  <c r="K241" i="8"/>
  <c r="S241" i="8"/>
  <c r="D241" i="8"/>
  <c r="L241" i="8"/>
  <c r="E241" i="8"/>
  <c r="M241" i="8"/>
  <c r="H241" i="8"/>
  <c r="P241" i="8"/>
  <c r="O241" i="8"/>
  <c r="Q241" i="8"/>
  <c r="R241" i="8"/>
  <c r="I241" i="8"/>
  <c r="G241" i="8"/>
  <c r="J241" i="8"/>
  <c r="N241" i="8"/>
  <c r="F241" i="8"/>
  <c r="G291" i="8"/>
  <c r="O291" i="8"/>
  <c r="H291" i="8"/>
  <c r="P291" i="8"/>
  <c r="I291" i="8"/>
  <c r="Q291" i="8"/>
  <c r="D291" i="8"/>
  <c r="L291" i="8"/>
  <c r="C291" i="8"/>
  <c r="S291" i="8"/>
  <c r="E291" i="8"/>
  <c r="F291" i="8"/>
  <c r="M291" i="8"/>
  <c r="J291" i="8"/>
  <c r="R291" i="8"/>
  <c r="K291" i="8"/>
  <c r="N291" i="8"/>
  <c r="E382" i="8"/>
  <c r="M382" i="8"/>
  <c r="F382" i="8"/>
  <c r="N382" i="8"/>
  <c r="G382" i="8"/>
  <c r="O382" i="8"/>
  <c r="J382" i="8"/>
  <c r="R382" i="8"/>
  <c r="P382" i="8"/>
  <c r="D382" i="8"/>
  <c r="Q382" i="8"/>
  <c r="C382" i="8"/>
  <c r="S382" i="8"/>
  <c r="I382" i="8"/>
  <c r="H382" i="8"/>
  <c r="L382" i="8"/>
  <c r="K382" i="8"/>
  <c r="G138" i="8"/>
  <c r="O138" i="8"/>
  <c r="H138" i="8"/>
  <c r="P138" i="8"/>
  <c r="I138" i="8"/>
  <c r="Q138" i="8"/>
  <c r="D138" i="8"/>
  <c r="L138" i="8"/>
  <c r="M138" i="8"/>
  <c r="N138" i="8"/>
  <c r="R138" i="8"/>
  <c r="F138" i="8"/>
  <c r="E138" i="8"/>
  <c r="J138" i="8"/>
  <c r="K138" i="8"/>
  <c r="C138" i="8"/>
  <c r="S138" i="8"/>
  <c r="D503" i="8"/>
  <c r="L503" i="8"/>
  <c r="E503" i="8"/>
  <c r="M503" i="8"/>
  <c r="O503" i="8"/>
  <c r="F503" i="8"/>
  <c r="N503" i="8"/>
  <c r="G503" i="8"/>
  <c r="I503" i="8"/>
  <c r="Q503" i="8"/>
  <c r="R503" i="8"/>
  <c r="J503" i="8"/>
  <c r="S503" i="8"/>
  <c r="C503" i="8"/>
  <c r="H503" i="8"/>
  <c r="K503" i="8"/>
  <c r="P503" i="8"/>
  <c r="H513" i="8"/>
  <c r="P513" i="8"/>
  <c r="S513" i="8"/>
  <c r="I513" i="8"/>
  <c r="Q513" i="8"/>
  <c r="K513" i="8"/>
  <c r="J513" i="8"/>
  <c r="R513" i="8"/>
  <c r="C513" i="8"/>
  <c r="E513" i="8"/>
  <c r="M513" i="8"/>
  <c r="G513" i="8"/>
  <c r="O513" i="8"/>
  <c r="D513" i="8"/>
  <c r="L513" i="8"/>
  <c r="N513" i="8"/>
  <c r="F513" i="8"/>
  <c r="G227" i="8"/>
  <c r="O227" i="8"/>
  <c r="H227" i="8"/>
  <c r="P227" i="8"/>
  <c r="I227" i="8"/>
  <c r="Q227" i="8"/>
  <c r="D227" i="8"/>
  <c r="L227" i="8"/>
  <c r="K227" i="8"/>
  <c r="M227" i="8"/>
  <c r="N227" i="8"/>
  <c r="E227" i="8"/>
  <c r="C227" i="8"/>
  <c r="F227" i="8"/>
  <c r="J227" i="8"/>
  <c r="S227" i="8"/>
  <c r="R227" i="8"/>
  <c r="I129" i="8"/>
  <c r="Q129" i="8"/>
  <c r="J129" i="8"/>
  <c r="R129" i="8"/>
  <c r="C129" i="8"/>
  <c r="K129" i="8"/>
  <c r="S129" i="8"/>
  <c r="F129" i="8"/>
  <c r="N129" i="8"/>
  <c r="O129" i="8"/>
  <c r="P129" i="8"/>
  <c r="D129" i="8"/>
  <c r="H129" i="8"/>
  <c r="G129" i="8"/>
  <c r="L129" i="8"/>
  <c r="M129" i="8"/>
  <c r="E129" i="8"/>
  <c r="J520" i="8"/>
  <c r="R520" i="8"/>
  <c r="E520" i="8"/>
  <c r="C520" i="8"/>
  <c r="K520" i="8"/>
  <c r="S520" i="8"/>
  <c r="M520" i="8"/>
  <c r="D520" i="8"/>
  <c r="L520" i="8"/>
  <c r="G520" i="8"/>
  <c r="O520" i="8"/>
  <c r="I520" i="8"/>
  <c r="Q520" i="8"/>
  <c r="N520" i="8"/>
  <c r="F520" i="8"/>
  <c r="P520" i="8"/>
  <c r="H520" i="8"/>
  <c r="H465" i="8"/>
  <c r="P465" i="8"/>
  <c r="C465" i="8"/>
  <c r="I465" i="8"/>
  <c r="Q465" i="8"/>
  <c r="J465" i="8"/>
  <c r="R465" i="8"/>
  <c r="K465" i="8"/>
  <c r="S465" i="8"/>
  <c r="E465" i="8"/>
  <c r="M465" i="8"/>
  <c r="F465" i="8"/>
  <c r="G465" i="8"/>
  <c r="L465" i="8"/>
  <c r="O465" i="8"/>
  <c r="D465" i="8"/>
  <c r="N465" i="8"/>
  <c r="G303" i="8"/>
  <c r="O303" i="8"/>
  <c r="H303" i="8"/>
  <c r="P303" i="8"/>
  <c r="I303" i="8"/>
  <c r="Q303" i="8"/>
  <c r="D303" i="8"/>
  <c r="L303" i="8"/>
  <c r="K303" i="8"/>
  <c r="M303" i="8"/>
  <c r="N303" i="8"/>
  <c r="E303" i="8"/>
  <c r="R303" i="8"/>
  <c r="S303" i="8"/>
  <c r="C303" i="8"/>
  <c r="J303" i="8"/>
  <c r="F303" i="8"/>
  <c r="H425" i="8"/>
  <c r="P425" i="8"/>
  <c r="C425" i="8"/>
  <c r="I425" i="8"/>
  <c r="Q425" i="8"/>
  <c r="S425" i="8"/>
  <c r="J425" i="8"/>
  <c r="R425" i="8"/>
  <c r="K425" i="8"/>
  <c r="E425" i="8"/>
  <c r="M425" i="8"/>
  <c r="N425" i="8"/>
  <c r="D425" i="8"/>
  <c r="F425" i="8"/>
  <c r="O425" i="8"/>
  <c r="L425" i="8"/>
  <c r="G425" i="8"/>
  <c r="I314" i="8"/>
  <c r="Q314" i="8"/>
  <c r="J314" i="8"/>
  <c r="R314" i="8"/>
  <c r="C314" i="8"/>
  <c r="K314" i="8"/>
  <c r="S314" i="8"/>
  <c r="F314" i="8"/>
  <c r="N314" i="8"/>
  <c r="E314" i="8"/>
  <c r="G314" i="8"/>
  <c r="H314" i="8"/>
  <c r="O314" i="8"/>
  <c r="L314" i="8"/>
  <c r="M314" i="8"/>
  <c r="P314" i="8"/>
  <c r="D314" i="8"/>
  <c r="J516" i="8"/>
  <c r="R516" i="8"/>
  <c r="M516" i="8"/>
  <c r="C516" i="8"/>
  <c r="K516" i="8"/>
  <c r="S516" i="8"/>
  <c r="E516" i="8"/>
  <c r="D516" i="8"/>
  <c r="L516" i="8"/>
  <c r="G516" i="8"/>
  <c r="O516" i="8"/>
  <c r="Q516" i="8"/>
  <c r="F516" i="8"/>
  <c r="H516" i="8"/>
  <c r="N516" i="8"/>
  <c r="P516" i="8"/>
  <c r="I516" i="8"/>
  <c r="J504" i="8"/>
  <c r="R504" i="8"/>
  <c r="E504" i="8"/>
  <c r="C504" i="8"/>
  <c r="K504" i="8"/>
  <c r="S504" i="8"/>
  <c r="D504" i="8"/>
  <c r="L504" i="8"/>
  <c r="M504" i="8"/>
  <c r="G504" i="8"/>
  <c r="O504" i="8"/>
  <c r="F504" i="8"/>
  <c r="H504" i="8"/>
  <c r="I504" i="8"/>
  <c r="N504" i="8"/>
  <c r="P504" i="8"/>
  <c r="Q504" i="8"/>
  <c r="F550" i="8"/>
  <c r="N550" i="8"/>
  <c r="G550" i="8"/>
  <c r="O550" i="8"/>
  <c r="P550" i="8"/>
  <c r="H550" i="8"/>
  <c r="C550" i="8"/>
  <c r="K550" i="8"/>
  <c r="S550" i="8"/>
  <c r="E550" i="8"/>
  <c r="L550" i="8"/>
  <c r="M550" i="8"/>
  <c r="I550" i="8"/>
  <c r="J550" i="8"/>
  <c r="R550" i="8"/>
  <c r="Q550" i="8"/>
  <c r="D550" i="8"/>
  <c r="C221" i="8"/>
  <c r="K221" i="8"/>
  <c r="S221" i="8"/>
  <c r="D221" i="8"/>
  <c r="L221" i="8"/>
  <c r="E221" i="8"/>
  <c r="M221" i="8"/>
  <c r="H221" i="8"/>
  <c r="P221" i="8"/>
  <c r="G221" i="8"/>
  <c r="I221" i="8"/>
  <c r="J221" i="8"/>
  <c r="Q221" i="8"/>
  <c r="O221" i="8"/>
  <c r="R221" i="8"/>
  <c r="F221" i="8"/>
  <c r="N221" i="8"/>
  <c r="H429" i="8"/>
  <c r="P429" i="8"/>
  <c r="S429" i="8"/>
  <c r="I429" i="8"/>
  <c r="Q429" i="8"/>
  <c r="C429" i="8"/>
  <c r="J429" i="8"/>
  <c r="R429" i="8"/>
  <c r="K429" i="8"/>
  <c r="E429" i="8"/>
  <c r="M429" i="8"/>
  <c r="F429" i="8"/>
  <c r="N429" i="8"/>
  <c r="G429" i="8"/>
  <c r="L429" i="8"/>
  <c r="O429" i="8"/>
  <c r="D429" i="8"/>
  <c r="E232" i="8"/>
  <c r="M232" i="8"/>
  <c r="F232" i="8"/>
  <c r="N232" i="8"/>
  <c r="G232" i="8"/>
  <c r="O232" i="8"/>
  <c r="J232" i="8"/>
  <c r="R232" i="8"/>
  <c r="Q232" i="8"/>
  <c r="C232" i="8"/>
  <c r="S232" i="8"/>
  <c r="D232" i="8"/>
  <c r="K232" i="8"/>
  <c r="I232" i="8"/>
  <c r="L232" i="8"/>
  <c r="P232" i="8"/>
  <c r="H232" i="8"/>
  <c r="J436" i="8"/>
  <c r="R436" i="8"/>
  <c r="M436" i="8"/>
  <c r="C436" i="8"/>
  <c r="K436" i="8"/>
  <c r="S436" i="8"/>
  <c r="D436" i="8"/>
  <c r="L436" i="8"/>
  <c r="E436" i="8"/>
  <c r="G436" i="8"/>
  <c r="O436" i="8"/>
  <c r="H436" i="8"/>
  <c r="P436" i="8"/>
  <c r="Q436" i="8"/>
  <c r="F436" i="8"/>
  <c r="I436" i="8"/>
  <c r="N436" i="8"/>
  <c r="I322" i="8"/>
  <c r="Q322" i="8"/>
  <c r="J322" i="8"/>
  <c r="R322" i="8"/>
  <c r="C322" i="8"/>
  <c r="K322" i="8"/>
  <c r="S322" i="8"/>
  <c r="F322" i="8"/>
  <c r="N322" i="8"/>
  <c r="E322" i="8"/>
  <c r="G322" i="8"/>
  <c r="H322" i="8"/>
  <c r="O322" i="8"/>
  <c r="D322" i="8"/>
  <c r="M322" i="8"/>
  <c r="L322" i="8"/>
  <c r="P322" i="8"/>
  <c r="F542" i="8"/>
  <c r="N542" i="8"/>
  <c r="G542" i="8"/>
  <c r="O542" i="8"/>
  <c r="I542" i="8"/>
  <c r="H542" i="8"/>
  <c r="P542" i="8"/>
  <c r="Q542" i="8"/>
  <c r="C542" i="8"/>
  <c r="K542" i="8"/>
  <c r="S542" i="8"/>
  <c r="E542" i="8"/>
  <c r="D542" i="8"/>
  <c r="L542" i="8"/>
  <c r="J542" i="8"/>
  <c r="M542" i="8"/>
  <c r="R542" i="8"/>
  <c r="D487" i="8"/>
  <c r="L487" i="8"/>
  <c r="E487" i="8"/>
  <c r="M487" i="8"/>
  <c r="G487" i="8"/>
  <c r="F487" i="8"/>
  <c r="N487" i="8"/>
  <c r="O487" i="8"/>
  <c r="I487" i="8"/>
  <c r="Q487" i="8"/>
  <c r="H487" i="8"/>
  <c r="J487" i="8"/>
  <c r="R487" i="8"/>
  <c r="S487" i="8"/>
  <c r="C487" i="8"/>
  <c r="K487" i="8"/>
  <c r="P487" i="8"/>
  <c r="E398" i="8"/>
  <c r="M398" i="8"/>
  <c r="F398" i="8"/>
  <c r="N398" i="8"/>
  <c r="G398" i="8"/>
  <c r="O398" i="8"/>
  <c r="J398" i="8"/>
  <c r="R398" i="8"/>
  <c r="P398" i="8"/>
  <c r="D398" i="8"/>
  <c r="Q398" i="8"/>
  <c r="C398" i="8"/>
  <c r="S398" i="8"/>
  <c r="I398" i="8"/>
  <c r="K398" i="8"/>
  <c r="L398" i="8"/>
  <c r="H398" i="8"/>
  <c r="D551" i="8"/>
  <c r="L551" i="8"/>
  <c r="E551" i="8"/>
  <c r="M551" i="8"/>
  <c r="N551" i="8"/>
  <c r="F551" i="8"/>
  <c r="I551" i="8"/>
  <c r="Q551" i="8"/>
  <c r="C551" i="8"/>
  <c r="S551" i="8"/>
  <c r="O551" i="8"/>
  <c r="G551" i="8"/>
  <c r="J551" i="8"/>
  <c r="H551" i="8"/>
  <c r="K551" i="8"/>
  <c r="P551" i="8"/>
  <c r="R551" i="8"/>
  <c r="F418" i="8"/>
  <c r="N418" i="8"/>
  <c r="G418" i="8"/>
  <c r="O418" i="8"/>
  <c r="I418" i="8"/>
  <c r="H418" i="8"/>
  <c r="P418" i="8"/>
  <c r="Q418" i="8"/>
  <c r="C418" i="8"/>
  <c r="K418" i="8"/>
  <c r="S418" i="8"/>
  <c r="L418" i="8"/>
  <c r="E418" i="8"/>
  <c r="M418" i="8"/>
  <c r="D418" i="8"/>
  <c r="R418" i="8"/>
  <c r="J418" i="8"/>
  <c r="G90" i="8"/>
  <c r="O90" i="8"/>
  <c r="H90" i="8"/>
  <c r="P90" i="8"/>
  <c r="I90" i="8"/>
  <c r="Q90" i="8"/>
  <c r="D90" i="8"/>
  <c r="L90" i="8"/>
  <c r="M90" i="8"/>
  <c r="N90" i="8"/>
  <c r="R90" i="8"/>
  <c r="F90" i="8"/>
  <c r="E90" i="8"/>
  <c r="J90" i="8"/>
  <c r="K90" i="8"/>
  <c r="C90" i="8"/>
  <c r="S90" i="8"/>
  <c r="I238" i="8"/>
  <c r="Q238" i="8"/>
  <c r="J238" i="8"/>
  <c r="R238" i="8"/>
  <c r="C238" i="8"/>
  <c r="K238" i="8"/>
  <c r="S238" i="8"/>
  <c r="F238" i="8"/>
  <c r="N238" i="8"/>
  <c r="E238" i="8"/>
  <c r="G238" i="8"/>
  <c r="H238" i="8"/>
  <c r="O238" i="8"/>
  <c r="D238" i="8"/>
  <c r="P238" i="8"/>
  <c r="M238" i="8"/>
  <c r="L238" i="8"/>
  <c r="E204" i="8"/>
  <c r="M204" i="8"/>
  <c r="F204" i="8"/>
  <c r="N204" i="8"/>
  <c r="G204" i="8"/>
  <c r="O204" i="8"/>
  <c r="J204" i="8"/>
  <c r="R204" i="8"/>
  <c r="I204" i="8"/>
  <c r="K204" i="8"/>
  <c r="L204" i="8"/>
  <c r="C204" i="8"/>
  <c r="S204" i="8"/>
  <c r="D204" i="8"/>
  <c r="H204" i="8"/>
  <c r="P204" i="8"/>
  <c r="Q204" i="8"/>
  <c r="I270" i="8"/>
  <c r="Q270" i="8"/>
  <c r="J270" i="8"/>
  <c r="R270" i="8"/>
  <c r="C270" i="8"/>
  <c r="K270" i="8"/>
  <c r="S270" i="8"/>
  <c r="F270" i="8"/>
  <c r="N270" i="8"/>
  <c r="M270" i="8"/>
  <c r="O270" i="8"/>
  <c r="P270" i="8"/>
  <c r="G270" i="8"/>
  <c r="D270" i="8"/>
  <c r="E270" i="8"/>
  <c r="L270" i="8"/>
  <c r="H270" i="8"/>
  <c r="C293" i="8"/>
  <c r="K293" i="8"/>
  <c r="S293" i="8"/>
  <c r="D293" i="8"/>
  <c r="L293" i="8"/>
  <c r="E293" i="8"/>
  <c r="M293" i="8"/>
  <c r="H293" i="8"/>
  <c r="P293" i="8"/>
  <c r="O293" i="8"/>
  <c r="Q293" i="8"/>
  <c r="R293" i="8"/>
  <c r="I293" i="8"/>
  <c r="F293" i="8"/>
  <c r="G293" i="8"/>
  <c r="J293" i="8"/>
  <c r="N293" i="8"/>
  <c r="E378" i="8"/>
  <c r="M378" i="8"/>
  <c r="F378" i="8"/>
  <c r="N378" i="8"/>
  <c r="G378" i="8"/>
  <c r="O378" i="8"/>
  <c r="J378" i="8"/>
  <c r="R378" i="8"/>
  <c r="H378" i="8"/>
  <c r="I378" i="8"/>
  <c r="K378" i="8"/>
  <c r="L378" i="8"/>
  <c r="Q378" i="8"/>
  <c r="D378" i="8"/>
  <c r="C378" i="8"/>
  <c r="P378" i="8"/>
  <c r="S378" i="8"/>
  <c r="H461" i="8"/>
  <c r="P461" i="8"/>
  <c r="K461" i="8"/>
  <c r="I461" i="8"/>
  <c r="Q461" i="8"/>
  <c r="C461" i="8"/>
  <c r="S461" i="8"/>
  <c r="J461" i="8"/>
  <c r="R461" i="8"/>
  <c r="E461" i="8"/>
  <c r="M461" i="8"/>
  <c r="F461" i="8"/>
  <c r="N461" i="8"/>
  <c r="D461" i="8"/>
  <c r="G461" i="8"/>
  <c r="O461" i="8"/>
  <c r="L461" i="8"/>
  <c r="G146" i="8"/>
  <c r="O146" i="8"/>
  <c r="H146" i="8"/>
  <c r="P146" i="8"/>
  <c r="I146" i="8"/>
  <c r="Q146" i="8"/>
  <c r="D146" i="8"/>
  <c r="L146" i="8"/>
  <c r="M146" i="8"/>
  <c r="N146" i="8"/>
  <c r="R146" i="8"/>
  <c r="F146" i="8"/>
  <c r="J146" i="8"/>
  <c r="K146" i="8"/>
  <c r="E146" i="8"/>
  <c r="C146" i="8"/>
  <c r="S146" i="8"/>
  <c r="C301" i="8"/>
  <c r="K301" i="8"/>
  <c r="S301" i="8"/>
  <c r="D301" i="8"/>
  <c r="L301" i="8"/>
  <c r="E301" i="8"/>
  <c r="M301" i="8"/>
  <c r="H301" i="8"/>
  <c r="P301" i="8"/>
  <c r="O301" i="8"/>
  <c r="Q301" i="8"/>
  <c r="R301" i="8"/>
  <c r="I301" i="8"/>
  <c r="G301" i="8"/>
  <c r="N301" i="8"/>
  <c r="J301" i="8"/>
  <c r="F301" i="8"/>
  <c r="E288" i="8"/>
  <c r="M288" i="8"/>
  <c r="F288" i="8"/>
  <c r="N288" i="8"/>
  <c r="G288" i="8"/>
  <c r="O288" i="8"/>
  <c r="J288" i="8"/>
  <c r="R288" i="8"/>
  <c r="I288" i="8"/>
  <c r="K288" i="8"/>
  <c r="L288" i="8"/>
  <c r="C288" i="8"/>
  <c r="S288" i="8"/>
  <c r="D288" i="8"/>
  <c r="H288" i="8"/>
  <c r="Q288" i="8"/>
  <c r="P288" i="8"/>
  <c r="J524" i="8"/>
  <c r="R524" i="8"/>
  <c r="E524" i="8"/>
  <c r="C524" i="8"/>
  <c r="K524" i="8"/>
  <c r="S524" i="8"/>
  <c r="M524" i="8"/>
  <c r="D524" i="8"/>
  <c r="L524" i="8"/>
  <c r="G524" i="8"/>
  <c r="O524" i="8"/>
  <c r="F524" i="8"/>
  <c r="P524" i="8"/>
  <c r="H524" i="8"/>
  <c r="I524" i="8"/>
  <c r="Q524" i="8"/>
  <c r="N524" i="8"/>
  <c r="H457" i="8"/>
  <c r="P457" i="8"/>
  <c r="K457" i="8"/>
  <c r="I457" i="8"/>
  <c r="Q457" i="8"/>
  <c r="C457" i="8"/>
  <c r="J457" i="8"/>
  <c r="R457" i="8"/>
  <c r="S457" i="8"/>
  <c r="E457" i="8"/>
  <c r="M457" i="8"/>
  <c r="N457" i="8"/>
  <c r="L457" i="8"/>
  <c r="O457" i="8"/>
  <c r="D457" i="8"/>
  <c r="F457" i="8"/>
  <c r="G457" i="8"/>
  <c r="E171" i="8"/>
  <c r="M171" i="8"/>
  <c r="G171" i="8"/>
  <c r="O171" i="8"/>
  <c r="J171" i="8"/>
  <c r="R171" i="8"/>
  <c r="C171" i="8"/>
  <c r="P171" i="8"/>
  <c r="D171" i="8"/>
  <c r="Q171" i="8"/>
  <c r="F171" i="8"/>
  <c r="S171" i="8"/>
  <c r="K171" i="8"/>
  <c r="I171" i="8"/>
  <c r="L171" i="8"/>
  <c r="N171" i="8"/>
  <c r="H171" i="8"/>
  <c r="K31" i="8"/>
  <c r="L31" i="8"/>
  <c r="K33" i="8"/>
  <c r="L33" i="8"/>
  <c r="M33" i="8"/>
  <c r="M31" i="8"/>
  <c r="L29" i="8"/>
  <c r="C24" i="8"/>
  <c r="B26" i="8"/>
  <c r="C26" i="8"/>
  <c r="D26" i="8"/>
  <c r="D28" i="8"/>
  <c r="C28" i="8"/>
  <c r="B28" i="8"/>
  <c r="C132" i="8"/>
  <c r="K132" i="8"/>
  <c r="S132" i="8"/>
  <c r="D132" i="8"/>
  <c r="L132" i="8"/>
  <c r="E132" i="8"/>
  <c r="M132" i="8"/>
  <c r="H132" i="8"/>
  <c r="P132" i="8"/>
  <c r="I132" i="8"/>
  <c r="J132" i="8"/>
  <c r="N132" i="8"/>
  <c r="R132" i="8"/>
  <c r="Q132" i="8"/>
  <c r="F132" i="8"/>
  <c r="G132" i="8"/>
  <c r="O132" i="8"/>
  <c r="I302" i="8"/>
  <c r="Q302" i="8"/>
  <c r="J302" i="8"/>
  <c r="R302" i="8"/>
  <c r="C302" i="8"/>
  <c r="K302" i="8"/>
  <c r="S302" i="8"/>
  <c r="F302" i="8"/>
  <c r="N302" i="8"/>
  <c r="M302" i="8"/>
  <c r="O302" i="8"/>
  <c r="P302" i="8"/>
  <c r="G302" i="8"/>
  <c r="D302" i="8"/>
  <c r="E302" i="8"/>
  <c r="L302" i="8"/>
  <c r="H302" i="8"/>
  <c r="D475" i="8"/>
  <c r="L475" i="8"/>
  <c r="O475" i="8"/>
  <c r="E475" i="8"/>
  <c r="M475" i="8"/>
  <c r="F475" i="8"/>
  <c r="N475" i="8"/>
  <c r="G475" i="8"/>
  <c r="I475" i="8"/>
  <c r="Q475" i="8"/>
  <c r="J475" i="8"/>
  <c r="R475" i="8"/>
  <c r="S475" i="8"/>
  <c r="K475" i="8"/>
  <c r="H475" i="8"/>
  <c r="P475" i="8"/>
  <c r="C475" i="8"/>
  <c r="E163" i="8"/>
  <c r="M163" i="8"/>
  <c r="F163" i="8"/>
  <c r="N163" i="8"/>
  <c r="G163" i="8"/>
  <c r="O163" i="8"/>
  <c r="J163" i="8"/>
  <c r="R163" i="8"/>
  <c r="K163" i="8"/>
  <c r="L163" i="8"/>
  <c r="P163" i="8"/>
  <c r="D163" i="8"/>
  <c r="C163" i="8"/>
  <c r="H163" i="8"/>
  <c r="I163" i="8"/>
  <c r="Q163" i="8"/>
  <c r="S163" i="8"/>
  <c r="I133" i="8"/>
  <c r="Q133" i="8"/>
  <c r="J133" i="8"/>
  <c r="R133" i="8"/>
  <c r="C133" i="8"/>
  <c r="K133" i="8"/>
  <c r="S133" i="8"/>
  <c r="F133" i="8"/>
  <c r="N133" i="8"/>
  <c r="G133" i="8"/>
  <c r="H133" i="8"/>
  <c r="L133" i="8"/>
  <c r="P133" i="8"/>
  <c r="D133" i="8"/>
  <c r="E133" i="8"/>
  <c r="O133" i="8"/>
  <c r="M133" i="8"/>
  <c r="G122" i="8"/>
  <c r="O122" i="8"/>
  <c r="H122" i="8"/>
  <c r="P122" i="8"/>
  <c r="I122" i="8"/>
  <c r="Q122" i="8"/>
  <c r="D122" i="8"/>
  <c r="L122" i="8"/>
  <c r="M122" i="8"/>
  <c r="N122" i="8"/>
  <c r="R122" i="8"/>
  <c r="F122" i="8"/>
  <c r="E122" i="8"/>
  <c r="J122" i="8"/>
  <c r="K122" i="8"/>
  <c r="S122" i="8"/>
  <c r="C122" i="8"/>
  <c r="G118" i="8"/>
  <c r="O118" i="8"/>
  <c r="H118" i="8"/>
  <c r="P118" i="8"/>
  <c r="I118" i="8"/>
  <c r="Q118" i="8"/>
  <c r="D118" i="8"/>
  <c r="L118" i="8"/>
  <c r="E118" i="8"/>
  <c r="F118" i="8"/>
  <c r="J118" i="8"/>
  <c r="N118" i="8"/>
  <c r="M118" i="8"/>
  <c r="R118" i="8"/>
  <c r="S118" i="8"/>
  <c r="C118" i="8"/>
  <c r="K118" i="8"/>
  <c r="H409" i="8"/>
  <c r="P409" i="8"/>
  <c r="I409" i="8"/>
  <c r="Q409" i="8"/>
  <c r="K409" i="8"/>
  <c r="J409" i="8"/>
  <c r="R409" i="8"/>
  <c r="C409" i="8"/>
  <c r="S409" i="8"/>
  <c r="E409" i="8"/>
  <c r="M409" i="8"/>
  <c r="D409" i="8"/>
  <c r="O409" i="8"/>
  <c r="F409" i="8"/>
  <c r="L409" i="8"/>
  <c r="G409" i="8"/>
  <c r="N409" i="8"/>
  <c r="G283" i="8"/>
  <c r="O283" i="8"/>
  <c r="H283" i="8"/>
  <c r="P283" i="8"/>
  <c r="I283" i="8"/>
  <c r="Q283" i="8"/>
  <c r="D283" i="8"/>
  <c r="L283" i="8"/>
  <c r="C283" i="8"/>
  <c r="S283" i="8"/>
  <c r="E283" i="8"/>
  <c r="F283" i="8"/>
  <c r="M283" i="8"/>
  <c r="K283" i="8"/>
  <c r="N283" i="8"/>
  <c r="R283" i="8"/>
  <c r="J283" i="8"/>
  <c r="G158" i="8"/>
  <c r="O158" i="8"/>
  <c r="H158" i="8"/>
  <c r="P158" i="8"/>
  <c r="I158" i="8"/>
  <c r="Q158" i="8"/>
  <c r="D158" i="8"/>
  <c r="L158" i="8"/>
  <c r="E158" i="8"/>
  <c r="F158" i="8"/>
  <c r="J158" i="8"/>
  <c r="N158" i="8"/>
  <c r="C158" i="8"/>
  <c r="R158" i="8"/>
  <c r="M158" i="8"/>
  <c r="S158" i="8"/>
  <c r="K158" i="8"/>
  <c r="I178" i="8"/>
  <c r="Q178" i="8"/>
  <c r="J178" i="8"/>
  <c r="R178" i="8"/>
  <c r="C178" i="8"/>
  <c r="K178" i="8"/>
  <c r="S178" i="8"/>
  <c r="F178" i="8"/>
  <c r="N178" i="8"/>
  <c r="M178" i="8"/>
  <c r="O178" i="8"/>
  <c r="P178" i="8"/>
  <c r="G178" i="8"/>
  <c r="H178" i="8"/>
  <c r="E178" i="8"/>
  <c r="L178" i="8"/>
  <c r="D178" i="8"/>
  <c r="C273" i="8"/>
  <c r="K273" i="8"/>
  <c r="S273" i="8"/>
  <c r="D273" i="8"/>
  <c r="L273" i="8"/>
  <c r="E273" i="8"/>
  <c r="M273" i="8"/>
  <c r="H273" i="8"/>
  <c r="P273" i="8"/>
  <c r="G273" i="8"/>
  <c r="I273" i="8"/>
  <c r="J273" i="8"/>
  <c r="Q273" i="8"/>
  <c r="N273" i="8"/>
  <c r="O273" i="8"/>
  <c r="R273" i="8"/>
  <c r="F273" i="8"/>
  <c r="E111" i="8"/>
  <c r="M111" i="8"/>
  <c r="F111" i="8"/>
  <c r="N111" i="8"/>
  <c r="G111" i="8"/>
  <c r="O111" i="8"/>
  <c r="J111" i="8"/>
  <c r="R111" i="8"/>
  <c r="C111" i="8"/>
  <c r="S111" i="8"/>
  <c r="D111" i="8"/>
  <c r="H111" i="8"/>
  <c r="L111" i="8"/>
  <c r="K111" i="8"/>
  <c r="P111" i="8"/>
  <c r="Q111" i="8"/>
  <c r="I111" i="8"/>
  <c r="G319" i="8"/>
  <c r="O319" i="8"/>
  <c r="H319" i="8"/>
  <c r="P319" i="8"/>
  <c r="I319" i="8"/>
  <c r="Q319" i="8"/>
  <c r="D319" i="8"/>
  <c r="L319" i="8"/>
  <c r="K319" i="8"/>
  <c r="M319" i="8"/>
  <c r="N319" i="8"/>
  <c r="E319" i="8"/>
  <c r="R319" i="8"/>
  <c r="S319" i="8"/>
  <c r="C319" i="8"/>
  <c r="F319" i="8"/>
  <c r="J319" i="8"/>
  <c r="G267" i="8"/>
  <c r="O267" i="8"/>
  <c r="H267" i="8"/>
  <c r="P267" i="8"/>
  <c r="I267" i="8"/>
  <c r="Q267" i="8"/>
  <c r="D267" i="8"/>
  <c r="L267" i="8"/>
  <c r="C267" i="8"/>
  <c r="S267" i="8"/>
  <c r="E267" i="8"/>
  <c r="F267" i="8"/>
  <c r="M267" i="8"/>
  <c r="K267" i="8"/>
  <c r="J267" i="8"/>
  <c r="N267" i="8"/>
  <c r="R267" i="8"/>
  <c r="I384" i="8"/>
  <c r="Q384" i="8"/>
  <c r="J384" i="8"/>
  <c r="R384" i="8"/>
  <c r="C384" i="8"/>
  <c r="K384" i="8"/>
  <c r="S384" i="8"/>
  <c r="F384" i="8"/>
  <c r="N384" i="8"/>
  <c r="L384" i="8"/>
  <c r="P384" i="8"/>
  <c r="M384" i="8"/>
  <c r="O384" i="8"/>
  <c r="E384" i="8"/>
  <c r="G384" i="8"/>
  <c r="H384" i="8"/>
  <c r="D384" i="8"/>
  <c r="D23" i="8"/>
  <c r="D21" i="8"/>
  <c r="B23" i="8"/>
  <c r="C23" i="8"/>
  <c r="B21" i="8"/>
  <c r="C21" i="8"/>
  <c r="C19" i="8"/>
  <c r="P16" i="8"/>
  <c r="P18" i="8"/>
  <c r="N16" i="8"/>
  <c r="O14" i="8"/>
  <c r="N18" i="8"/>
  <c r="O18" i="8"/>
  <c r="O16" i="8"/>
  <c r="I380" i="8"/>
  <c r="Q380" i="8"/>
  <c r="J380" i="8"/>
  <c r="R380" i="8"/>
  <c r="C380" i="8"/>
  <c r="K380" i="8"/>
  <c r="S380" i="8"/>
  <c r="F380" i="8"/>
  <c r="N380" i="8"/>
  <c r="D380" i="8"/>
  <c r="E380" i="8"/>
  <c r="H380" i="8"/>
  <c r="G380" i="8"/>
  <c r="M380" i="8"/>
  <c r="L380" i="8"/>
  <c r="P380" i="8"/>
  <c r="O380" i="8"/>
  <c r="C124" i="8"/>
  <c r="K124" i="8"/>
  <c r="S124" i="8"/>
  <c r="D124" i="8"/>
  <c r="L124" i="8"/>
  <c r="E124" i="8"/>
  <c r="M124" i="8"/>
  <c r="H124" i="8"/>
  <c r="P124" i="8"/>
  <c r="I124" i="8"/>
  <c r="J124" i="8"/>
  <c r="N124" i="8"/>
  <c r="R124" i="8"/>
  <c r="F124" i="8"/>
  <c r="G124" i="8"/>
  <c r="Q124" i="8"/>
  <c r="O124" i="8"/>
  <c r="G381" i="8"/>
  <c r="O381" i="8"/>
  <c r="H381" i="8"/>
  <c r="P381" i="8"/>
  <c r="I381" i="8"/>
  <c r="Q381" i="8"/>
  <c r="D381" i="8"/>
  <c r="L381" i="8"/>
  <c r="R381" i="8"/>
  <c r="C381" i="8"/>
  <c r="S381" i="8"/>
  <c r="E381" i="8"/>
  <c r="F381" i="8"/>
  <c r="K381" i="8"/>
  <c r="N381" i="8"/>
  <c r="J381" i="8"/>
  <c r="M381" i="8"/>
  <c r="I336" i="8"/>
  <c r="Q336" i="8"/>
  <c r="J336" i="8"/>
  <c r="R336" i="8"/>
  <c r="C336" i="8"/>
  <c r="K336" i="8"/>
  <c r="S336" i="8"/>
  <c r="F336" i="8"/>
  <c r="N336" i="8"/>
  <c r="L336" i="8"/>
  <c r="M336" i="8"/>
  <c r="P336" i="8"/>
  <c r="O336" i="8"/>
  <c r="E336" i="8"/>
  <c r="D336" i="8"/>
  <c r="H336" i="8"/>
  <c r="G336" i="8"/>
  <c r="I157" i="8"/>
  <c r="Q157" i="8"/>
  <c r="J157" i="8"/>
  <c r="R157" i="8"/>
  <c r="C157" i="8"/>
  <c r="K157" i="8"/>
  <c r="S157" i="8"/>
  <c r="F157" i="8"/>
  <c r="N157" i="8"/>
  <c r="G157" i="8"/>
  <c r="H157" i="8"/>
  <c r="L157" i="8"/>
  <c r="P157" i="8"/>
  <c r="O157" i="8"/>
  <c r="D157" i="8"/>
  <c r="E157" i="8"/>
  <c r="M157" i="8"/>
  <c r="G259" i="8"/>
  <c r="O259" i="8"/>
  <c r="H259" i="8"/>
  <c r="P259" i="8"/>
  <c r="I259" i="8"/>
  <c r="Q259" i="8"/>
  <c r="D259" i="8"/>
  <c r="L259" i="8"/>
  <c r="C259" i="8"/>
  <c r="S259" i="8"/>
  <c r="E259" i="8"/>
  <c r="F259" i="8"/>
  <c r="M259" i="8"/>
  <c r="J259" i="8"/>
  <c r="K259" i="8"/>
  <c r="R259" i="8"/>
  <c r="N259" i="8"/>
  <c r="I326" i="8"/>
  <c r="C326" i="8"/>
  <c r="K326" i="8"/>
  <c r="F326" i="8"/>
  <c r="N326" i="8"/>
  <c r="L326" i="8"/>
  <c r="M326" i="8"/>
  <c r="O326" i="8"/>
  <c r="G326" i="8"/>
  <c r="R326" i="8"/>
  <c r="P326" i="8"/>
  <c r="Q326" i="8"/>
  <c r="S326" i="8"/>
  <c r="E326" i="8"/>
  <c r="D326" i="8"/>
  <c r="J326" i="8"/>
  <c r="H326" i="8"/>
  <c r="C128" i="8"/>
  <c r="K128" i="8"/>
  <c r="S128" i="8"/>
  <c r="D128" i="8"/>
  <c r="L128" i="8"/>
  <c r="E128" i="8"/>
  <c r="M128" i="8"/>
  <c r="H128" i="8"/>
  <c r="P128" i="8"/>
  <c r="Q128" i="8"/>
  <c r="R128" i="8"/>
  <c r="F128" i="8"/>
  <c r="J128" i="8"/>
  <c r="N128" i="8"/>
  <c r="O128" i="8"/>
  <c r="G128" i="8"/>
  <c r="I128" i="8"/>
  <c r="D451" i="8"/>
  <c r="L451" i="8"/>
  <c r="E451" i="8"/>
  <c r="M451" i="8"/>
  <c r="O451" i="8"/>
  <c r="F451" i="8"/>
  <c r="N451" i="8"/>
  <c r="G451" i="8"/>
  <c r="I451" i="8"/>
  <c r="Q451" i="8"/>
  <c r="P451" i="8"/>
  <c r="J451" i="8"/>
  <c r="K451" i="8"/>
  <c r="R451" i="8"/>
  <c r="H451" i="8"/>
  <c r="S451" i="8"/>
  <c r="C451" i="8"/>
  <c r="F506" i="8"/>
  <c r="N506" i="8"/>
  <c r="G506" i="8"/>
  <c r="O506" i="8"/>
  <c r="Q506" i="8"/>
  <c r="H506" i="8"/>
  <c r="P506" i="8"/>
  <c r="I506" i="8"/>
  <c r="C506" i="8"/>
  <c r="K506" i="8"/>
  <c r="S506" i="8"/>
  <c r="E506" i="8"/>
  <c r="M506" i="8"/>
  <c r="D506" i="8"/>
  <c r="J506" i="8"/>
  <c r="L506" i="8"/>
  <c r="R506" i="8"/>
  <c r="D539" i="8"/>
  <c r="L539" i="8"/>
  <c r="O539" i="8"/>
  <c r="E539" i="8"/>
  <c r="M539" i="8"/>
  <c r="F539" i="8"/>
  <c r="N539" i="8"/>
  <c r="G539" i="8"/>
  <c r="I539" i="8"/>
  <c r="Q539" i="8"/>
  <c r="J539" i="8"/>
  <c r="K539" i="8"/>
  <c r="P539" i="8"/>
  <c r="R539" i="8"/>
  <c r="S539" i="8"/>
  <c r="C539" i="8"/>
  <c r="H539" i="8"/>
  <c r="J488" i="8"/>
  <c r="R488" i="8"/>
  <c r="E488" i="8"/>
  <c r="C488" i="8"/>
  <c r="K488" i="8"/>
  <c r="S488" i="8"/>
  <c r="M488" i="8"/>
  <c r="D488" i="8"/>
  <c r="L488" i="8"/>
  <c r="G488" i="8"/>
  <c r="O488" i="8"/>
  <c r="I488" i="8"/>
  <c r="Q488" i="8"/>
  <c r="H488" i="8"/>
  <c r="N488" i="8"/>
  <c r="P488" i="8"/>
  <c r="F488" i="8"/>
  <c r="G401" i="8"/>
  <c r="O401" i="8"/>
  <c r="H401" i="8"/>
  <c r="P401" i="8"/>
  <c r="I401" i="8"/>
  <c r="Q401" i="8"/>
  <c r="D401" i="8"/>
  <c r="L401" i="8"/>
  <c r="J401" i="8"/>
  <c r="K401" i="8"/>
  <c r="M401" i="8"/>
  <c r="N401" i="8"/>
  <c r="C401" i="8"/>
  <c r="S401" i="8"/>
  <c r="R401" i="8"/>
  <c r="E401" i="8"/>
  <c r="F401" i="8"/>
  <c r="I328" i="8"/>
  <c r="Q328" i="8"/>
  <c r="J328" i="8"/>
  <c r="R328" i="8"/>
  <c r="C328" i="8"/>
  <c r="K328" i="8"/>
  <c r="S328" i="8"/>
  <c r="F328" i="8"/>
  <c r="N328" i="8"/>
  <c r="L328" i="8"/>
  <c r="P328" i="8"/>
  <c r="M328" i="8"/>
  <c r="O328" i="8"/>
  <c r="E328" i="8"/>
  <c r="G328" i="8"/>
  <c r="D328" i="8"/>
  <c r="H328" i="8"/>
  <c r="C313" i="8"/>
  <c r="K313" i="8"/>
  <c r="S313" i="8"/>
  <c r="D313" i="8"/>
  <c r="L313" i="8"/>
  <c r="E313" i="8"/>
  <c r="M313" i="8"/>
  <c r="H313" i="8"/>
  <c r="P313" i="8"/>
  <c r="G313" i="8"/>
  <c r="I313" i="8"/>
  <c r="J313" i="8"/>
  <c r="Q313" i="8"/>
  <c r="F313" i="8"/>
  <c r="O313" i="8"/>
  <c r="R313" i="8"/>
  <c r="N313" i="8"/>
  <c r="E284" i="8"/>
  <c r="M284" i="8"/>
  <c r="F284" i="8"/>
  <c r="N284" i="8"/>
  <c r="G284" i="8"/>
  <c r="O284" i="8"/>
  <c r="J284" i="8"/>
  <c r="R284" i="8"/>
  <c r="Q284" i="8"/>
  <c r="C284" i="8"/>
  <c r="S284" i="8"/>
  <c r="D284" i="8"/>
  <c r="K284" i="8"/>
  <c r="H284" i="8"/>
  <c r="I284" i="8"/>
  <c r="L284" i="8"/>
  <c r="P284" i="8"/>
  <c r="F446" i="8"/>
  <c r="N446" i="8"/>
  <c r="G446" i="8"/>
  <c r="O446" i="8"/>
  <c r="Q446" i="8"/>
  <c r="H446" i="8"/>
  <c r="P446" i="8"/>
  <c r="I446" i="8"/>
  <c r="C446" i="8"/>
  <c r="K446" i="8"/>
  <c r="S446" i="8"/>
  <c r="M446" i="8"/>
  <c r="R446" i="8"/>
  <c r="L446" i="8"/>
  <c r="D446" i="8"/>
  <c r="E446" i="8"/>
  <c r="J446" i="8"/>
  <c r="F498" i="8"/>
  <c r="N498" i="8"/>
  <c r="Q498" i="8"/>
  <c r="G498" i="8"/>
  <c r="O498" i="8"/>
  <c r="H498" i="8"/>
  <c r="P498" i="8"/>
  <c r="I498" i="8"/>
  <c r="C498" i="8"/>
  <c r="K498" i="8"/>
  <c r="S498" i="8"/>
  <c r="J498" i="8"/>
  <c r="L498" i="8"/>
  <c r="M498" i="8"/>
  <c r="D498" i="8"/>
  <c r="R498" i="8"/>
  <c r="E498" i="8"/>
  <c r="J508" i="8"/>
  <c r="R508" i="8"/>
  <c r="M508" i="8"/>
  <c r="C508" i="8"/>
  <c r="K508" i="8"/>
  <c r="S508" i="8"/>
  <c r="E508" i="8"/>
  <c r="D508" i="8"/>
  <c r="L508" i="8"/>
  <c r="G508" i="8"/>
  <c r="O508" i="8"/>
  <c r="N508" i="8"/>
  <c r="F508" i="8"/>
  <c r="H508" i="8"/>
  <c r="P508" i="8"/>
  <c r="I508" i="8"/>
  <c r="Q508" i="8"/>
  <c r="E300" i="8"/>
  <c r="M300" i="8"/>
  <c r="F300" i="8"/>
  <c r="N300" i="8"/>
  <c r="G300" i="8"/>
  <c r="O300" i="8"/>
  <c r="J300" i="8"/>
  <c r="R300" i="8"/>
  <c r="Q300" i="8"/>
  <c r="C300" i="8"/>
  <c r="S300" i="8"/>
  <c r="D300" i="8"/>
  <c r="K300" i="8"/>
  <c r="H300" i="8"/>
  <c r="P300" i="8"/>
  <c r="I300" i="8"/>
  <c r="L300" i="8"/>
  <c r="I364" i="8"/>
  <c r="Q364" i="8"/>
  <c r="J364" i="8"/>
  <c r="R364" i="8"/>
  <c r="C364" i="8"/>
  <c r="K364" i="8"/>
  <c r="S364" i="8"/>
  <c r="F364" i="8"/>
  <c r="N364" i="8"/>
  <c r="D364" i="8"/>
  <c r="E364" i="8"/>
  <c r="H364" i="8"/>
  <c r="G364" i="8"/>
  <c r="M364" i="8"/>
  <c r="O364" i="8"/>
  <c r="L364" i="8"/>
  <c r="P364" i="8"/>
  <c r="G377" i="8"/>
  <c r="O377" i="8"/>
  <c r="H377" i="8"/>
  <c r="P377" i="8"/>
  <c r="I377" i="8"/>
  <c r="Q377" i="8"/>
  <c r="D377" i="8"/>
  <c r="L377" i="8"/>
  <c r="J377" i="8"/>
  <c r="N377" i="8"/>
  <c r="K377" i="8"/>
  <c r="M377" i="8"/>
  <c r="C377" i="8"/>
  <c r="S377" i="8"/>
  <c r="E377" i="8"/>
  <c r="F377" i="8"/>
  <c r="R377" i="8"/>
  <c r="G323" i="8"/>
  <c r="O323" i="8"/>
  <c r="H323" i="8"/>
  <c r="P323" i="8"/>
  <c r="I323" i="8"/>
  <c r="Q323" i="8"/>
  <c r="D323" i="8"/>
  <c r="L323" i="8"/>
  <c r="C323" i="8"/>
  <c r="S323" i="8"/>
  <c r="E323" i="8"/>
  <c r="F323" i="8"/>
  <c r="M323" i="8"/>
  <c r="J323" i="8"/>
  <c r="K323" i="8"/>
  <c r="R323" i="8"/>
  <c r="N323" i="8"/>
  <c r="E216" i="8"/>
  <c r="M216" i="8"/>
  <c r="F216" i="8"/>
  <c r="N216" i="8"/>
  <c r="G216" i="8"/>
  <c r="O216" i="8"/>
  <c r="J216" i="8"/>
  <c r="R216" i="8"/>
  <c r="Q216" i="8"/>
  <c r="C216" i="8"/>
  <c r="S216" i="8"/>
  <c r="D216" i="8"/>
  <c r="K216" i="8"/>
  <c r="I216" i="8"/>
  <c r="L216" i="8"/>
  <c r="P216" i="8"/>
  <c r="H216" i="8"/>
  <c r="J512" i="8"/>
  <c r="R512" i="8"/>
  <c r="M512" i="8"/>
  <c r="C512" i="8"/>
  <c r="K512" i="8"/>
  <c r="S512" i="8"/>
  <c r="E512" i="8"/>
  <c r="D512" i="8"/>
  <c r="L512" i="8"/>
  <c r="G512" i="8"/>
  <c r="O512" i="8"/>
  <c r="F512" i="8"/>
  <c r="Q512" i="8"/>
  <c r="H512" i="8"/>
  <c r="N512" i="8"/>
  <c r="P512" i="8"/>
  <c r="I512" i="8"/>
  <c r="H16" i="8"/>
  <c r="H18" i="8"/>
  <c r="I18" i="8"/>
  <c r="J18" i="8"/>
  <c r="I16" i="8"/>
  <c r="I14" i="8"/>
  <c r="J16" i="8"/>
  <c r="E87" i="8"/>
  <c r="M87" i="8"/>
  <c r="F87" i="8"/>
  <c r="N87" i="8"/>
  <c r="G87" i="8"/>
  <c r="O87" i="8"/>
  <c r="J87" i="8"/>
  <c r="R87" i="8"/>
  <c r="C87" i="8"/>
  <c r="S87" i="8"/>
  <c r="D87" i="8"/>
  <c r="H87" i="8"/>
  <c r="L87" i="8"/>
  <c r="P87" i="8"/>
  <c r="K87" i="8"/>
  <c r="Q87" i="8"/>
  <c r="I87" i="8"/>
  <c r="J528" i="8"/>
  <c r="R528" i="8"/>
  <c r="C528" i="8"/>
  <c r="K528" i="8"/>
  <c r="S528" i="8"/>
  <c r="E528" i="8"/>
  <c r="D528" i="8"/>
  <c r="L528" i="8"/>
  <c r="M528" i="8"/>
  <c r="G528" i="8"/>
  <c r="O528" i="8"/>
  <c r="P528" i="8"/>
  <c r="Q528" i="8"/>
  <c r="I528" i="8"/>
  <c r="F528" i="8"/>
  <c r="N528" i="8"/>
  <c r="H528" i="8"/>
  <c r="E276" i="8"/>
  <c r="M276" i="8"/>
  <c r="F276" i="8"/>
  <c r="N276" i="8"/>
  <c r="G276" i="8"/>
  <c r="O276" i="8"/>
  <c r="J276" i="8"/>
  <c r="R276" i="8"/>
  <c r="Q276" i="8"/>
  <c r="C276" i="8"/>
  <c r="S276" i="8"/>
  <c r="D276" i="8"/>
  <c r="K276" i="8"/>
  <c r="I276" i="8"/>
  <c r="H276" i="8"/>
  <c r="L276" i="8"/>
  <c r="P276" i="8"/>
  <c r="I222" i="8"/>
  <c r="Q222" i="8"/>
  <c r="J222" i="8"/>
  <c r="R222" i="8"/>
  <c r="C222" i="8"/>
  <c r="K222" i="8"/>
  <c r="S222" i="8"/>
  <c r="F222" i="8"/>
  <c r="N222" i="8"/>
  <c r="E222" i="8"/>
  <c r="G222" i="8"/>
  <c r="H222" i="8"/>
  <c r="O222" i="8"/>
  <c r="D222" i="8"/>
  <c r="P222" i="8"/>
  <c r="L222" i="8"/>
  <c r="M222" i="8"/>
  <c r="I396" i="8"/>
  <c r="Q396" i="8"/>
  <c r="J396" i="8"/>
  <c r="R396" i="8"/>
  <c r="C396" i="8"/>
  <c r="K396" i="8"/>
  <c r="S396" i="8"/>
  <c r="F396" i="8"/>
  <c r="N396" i="8"/>
  <c r="D396" i="8"/>
  <c r="E396" i="8"/>
  <c r="H396" i="8"/>
  <c r="G396" i="8"/>
  <c r="M396" i="8"/>
  <c r="L396" i="8"/>
  <c r="P396" i="8"/>
  <c r="O396" i="8"/>
  <c r="D495" i="8"/>
  <c r="L495" i="8"/>
  <c r="E495" i="8"/>
  <c r="M495" i="8"/>
  <c r="G495" i="8"/>
  <c r="F495" i="8"/>
  <c r="N495" i="8"/>
  <c r="O495" i="8"/>
  <c r="I495" i="8"/>
  <c r="Q495" i="8"/>
  <c r="K495" i="8"/>
  <c r="C495" i="8"/>
  <c r="J495" i="8"/>
  <c r="P495" i="8"/>
  <c r="S495" i="8"/>
  <c r="R495" i="8"/>
  <c r="H495" i="8"/>
  <c r="I198" i="8"/>
  <c r="Q198" i="8"/>
  <c r="J198" i="8"/>
  <c r="R198" i="8"/>
  <c r="C198" i="8"/>
  <c r="K198" i="8"/>
  <c r="S198" i="8"/>
  <c r="F198" i="8"/>
  <c r="N198" i="8"/>
  <c r="E198" i="8"/>
  <c r="G198" i="8"/>
  <c r="H198" i="8"/>
  <c r="O198" i="8"/>
  <c r="M198" i="8"/>
  <c r="P198" i="8"/>
  <c r="L198" i="8"/>
  <c r="D198" i="8"/>
  <c r="G134" i="8"/>
  <c r="O134" i="8"/>
  <c r="H134" i="8"/>
  <c r="P134" i="8"/>
  <c r="I134" i="8"/>
  <c r="Q134" i="8"/>
  <c r="D134" i="8"/>
  <c r="L134" i="8"/>
  <c r="E134" i="8"/>
  <c r="F134" i="8"/>
  <c r="J134" i="8"/>
  <c r="N134" i="8"/>
  <c r="M134" i="8"/>
  <c r="R134" i="8"/>
  <c r="S134" i="8"/>
  <c r="C134" i="8"/>
  <c r="K134" i="8"/>
  <c r="J404" i="8"/>
  <c r="R404" i="8"/>
  <c r="M404" i="8"/>
  <c r="C404" i="8"/>
  <c r="K404" i="8"/>
  <c r="S404" i="8"/>
  <c r="E404" i="8"/>
  <c r="D404" i="8"/>
  <c r="L404" i="8"/>
  <c r="G404" i="8"/>
  <c r="O404" i="8"/>
  <c r="H404" i="8"/>
  <c r="I404" i="8"/>
  <c r="F404" i="8"/>
  <c r="N404" i="8"/>
  <c r="P404" i="8"/>
  <c r="Q404" i="8"/>
  <c r="D519" i="8"/>
  <c r="L519" i="8"/>
  <c r="E519" i="8"/>
  <c r="M519" i="8"/>
  <c r="G519" i="8"/>
  <c r="F519" i="8"/>
  <c r="N519" i="8"/>
  <c r="O519" i="8"/>
  <c r="I519" i="8"/>
  <c r="Q519" i="8"/>
  <c r="H519" i="8"/>
  <c r="C519" i="8"/>
  <c r="J519" i="8"/>
  <c r="S519" i="8"/>
  <c r="K519" i="8"/>
  <c r="P519" i="8"/>
  <c r="R519" i="8"/>
  <c r="C237" i="8"/>
  <c r="K237" i="8"/>
  <c r="S237" i="8"/>
  <c r="D237" i="8"/>
  <c r="L237" i="8"/>
  <c r="E237" i="8"/>
  <c r="M237" i="8"/>
  <c r="H237" i="8"/>
  <c r="P237" i="8"/>
  <c r="G237" i="8"/>
  <c r="I237" i="8"/>
  <c r="J237" i="8"/>
  <c r="Q237" i="8"/>
  <c r="O237" i="8"/>
  <c r="R237" i="8"/>
  <c r="N237" i="8"/>
  <c r="F237" i="8"/>
  <c r="E272" i="8"/>
  <c r="M272" i="8"/>
  <c r="F272" i="8"/>
  <c r="N272" i="8"/>
  <c r="G272" i="8"/>
  <c r="O272" i="8"/>
  <c r="J272" i="8"/>
  <c r="R272" i="8"/>
  <c r="I272" i="8"/>
  <c r="K272" i="8"/>
  <c r="L272" i="8"/>
  <c r="C272" i="8"/>
  <c r="S272" i="8"/>
  <c r="H272" i="8"/>
  <c r="D272" i="8"/>
  <c r="Q272" i="8"/>
  <c r="P272" i="8"/>
  <c r="H521" i="8"/>
  <c r="P521" i="8"/>
  <c r="K521" i="8"/>
  <c r="I521" i="8"/>
  <c r="Q521" i="8"/>
  <c r="S521" i="8"/>
  <c r="J521" i="8"/>
  <c r="R521" i="8"/>
  <c r="C521" i="8"/>
  <c r="E521" i="8"/>
  <c r="M521" i="8"/>
  <c r="N521" i="8"/>
  <c r="O521" i="8"/>
  <c r="D521" i="8"/>
  <c r="L521" i="8"/>
  <c r="F521" i="8"/>
  <c r="G521" i="8"/>
  <c r="F546" i="8"/>
  <c r="N546" i="8"/>
  <c r="Q546" i="8"/>
  <c r="G546" i="8"/>
  <c r="O546" i="8"/>
  <c r="H546" i="8"/>
  <c r="P546" i="8"/>
  <c r="I546" i="8"/>
  <c r="C546" i="8"/>
  <c r="K546" i="8"/>
  <c r="S546" i="8"/>
  <c r="L546" i="8"/>
  <c r="M546" i="8"/>
  <c r="E546" i="8"/>
  <c r="R546" i="8"/>
  <c r="D546" i="8"/>
  <c r="J546" i="8"/>
  <c r="D447" i="8"/>
  <c r="L447" i="8"/>
  <c r="G447" i="8"/>
  <c r="E447" i="8"/>
  <c r="M447" i="8"/>
  <c r="F447" i="8"/>
  <c r="N447" i="8"/>
  <c r="O447" i="8"/>
  <c r="I447" i="8"/>
  <c r="Q447" i="8"/>
  <c r="J447" i="8"/>
  <c r="C447" i="8"/>
  <c r="K447" i="8"/>
  <c r="R447" i="8"/>
  <c r="S447" i="8"/>
  <c r="H447" i="8"/>
  <c r="P447" i="8"/>
  <c r="D467" i="8"/>
  <c r="L467" i="8"/>
  <c r="E467" i="8"/>
  <c r="M467" i="8"/>
  <c r="O467" i="8"/>
  <c r="F467" i="8"/>
  <c r="N467" i="8"/>
  <c r="G467" i="8"/>
  <c r="I467" i="8"/>
  <c r="Q467" i="8"/>
  <c r="C467" i="8"/>
  <c r="H467" i="8"/>
  <c r="P467" i="8"/>
  <c r="S467" i="8"/>
  <c r="J467" i="8"/>
  <c r="K467" i="8"/>
  <c r="R467" i="8"/>
  <c r="C285" i="8"/>
  <c r="K285" i="8"/>
  <c r="S285" i="8"/>
  <c r="D285" i="8"/>
  <c r="L285" i="8"/>
  <c r="E285" i="8"/>
  <c r="M285" i="8"/>
  <c r="H285" i="8"/>
  <c r="P285" i="8"/>
  <c r="O285" i="8"/>
  <c r="Q285" i="8"/>
  <c r="R285" i="8"/>
  <c r="I285" i="8"/>
  <c r="G285" i="8"/>
  <c r="J285" i="8"/>
  <c r="N285" i="8"/>
  <c r="F285" i="8"/>
  <c r="J416" i="8"/>
  <c r="R416" i="8"/>
  <c r="M416" i="8"/>
  <c r="C416" i="8"/>
  <c r="K416" i="8"/>
  <c r="S416" i="8"/>
  <c r="D416" i="8"/>
  <c r="L416" i="8"/>
  <c r="E416" i="8"/>
  <c r="G416" i="8"/>
  <c r="O416" i="8"/>
  <c r="F416" i="8"/>
  <c r="Q416" i="8"/>
  <c r="H416" i="8"/>
  <c r="N416" i="8"/>
  <c r="I416" i="8"/>
  <c r="P416" i="8"/>
  <c r="H453" i="8"/>
  <c r="P453" i="8"/>
  <c r="K453" i="8"/>
  <c r="I453" i="8"/>
  <c r="Q453" i="8"/>
  <c r="C453" i="8"/>
  <c r="J453" i="8"/>
  <c r="R453" i="8"/>
  <c r="S453" i="8"/>
  <c r="E453" i="8"/>
  <c r="M453" i="8"/>
  <c r="L453" i="8"/>
  <c r="N453" i="8"/>
  <c r="D453" i="8"/>
  <c r="O453" i="8"/>
  <c r="F453" i="8"/>
  <c r="G453" i="8"/>
  <c r="G369" i="8"/>
  <c r="O369" i="8"/>
  <c r="H369" i="8"/>
  <c r="P369" i="8"/>
  <c r="I369" i="8"/>
  <c r="Q369" i="8"/>
  <c r="D369" i="8"/>
  <c r="L369" i="8"/>
  <c r="J369" i="8"/>
  <c r="N369" i="8"/>
  <c r="K369" i="8"/>
  <c r="M369" i="8"/>
  <c r="C369" i="8"/>
  <c r="S369" i="8"/>
  <c r="E369" i="8"/>
  <c r="R369" i="8"/>
  <c r="F369" i="8"/>
  <c r="G142" i="8"/>
  <c r="O142" i="8"/>
  <c r="H142" i="8"/>
  <c r="P142" i="8"/>
  <c r="I142" i="8"/>
  <c r="Q142" i="8"/>
  <c r="D142" i="8"/>
  <c r="L142" i="8"/>
  <c r="E142" i="8"/>
  <c r="F142" i="8"/>
  <c r="J142" i="8"/>
  <c r="N142" i="8"/>
  <c r="C142" i="8"/>
  <c r="R142" i="8"/>
  <c r="S142" i="8"/>
  <c r="K142" i="8"/>
  <c r="M142" i="8"/>
  <c r="I376" i="8"/>
  <c r="Q376" i="8"/>
  <c r="J376" i="8"/>
  <c r="R376" i="8"/>
  <c r="C376" i="8"/>
  <c r="K376" i="8"/>
  <c r="S376" i="8"/>
  <c r="F376" i="8"/>
  <c r="N376" i="8"/>
  <c r="L376" i="8"/>
  <c r="M376" i="8"/>
  <c r="O376" i="8"/>
  <c r="P376" i="8"/>
  <c r="E376" i="8"/>
  <c r="D376" i="8"/>
  <c r="G376" i="8"/>
  <c r="H376" i="8"/>
  <c r="C164" i="8"/>
  <c r="K164" i="8"/>
  <c r="S164" i="8"/>
  <c r="D164" i="8"/>
  <c r="L164" i="8"/>
  <c r="E164" i="8"/>
  <c r="M164" i="8"/>
  <c r="H164" i="8"/>
  <c r="P164" i="8"/>
  <c r="I164" i="8"/>
  <c r="J164" i="8"/>
  <c r="N164" i="8"/>
  <c r="R164" i="8"/>
  <c r="Q164" i="8"/>
  <c r="F164" i="8"/>
  <c r="G164" i="8"/>
  <c r="O164" i="8"/>
  <c r="I149" i="8"/>
  <c r="Q149" i="8"/>
  <c r="J149" i="8"/>
  <c r="R149" i="8"/>
  <c r="C149" i="8"/>
  <c r="K149" i="8"/>
  <c r="S149" i="8"/>
  <c r="F149" i="8"/>
  <c r="N149" i="8"/>
  <c r="G149" i="8"/>
  <c r="H149" i="8"/>
  <c r="L149" i="8"/>
  <c r="P149" i="8"/>
  <c r="D149" i="8"/>
  <c r="E149" i="8"/>
  <c r="M149" i="8"/>
  <c r="O149" i="8"/>
  <c r="F478" i="8"/>
  <c r="N478" i="8"/>
  <c r="Q478" i="8"/>
  <c r="G478" i="8"/>
  <c r="O478" i="8"/>
  <c r="I478" i="8"/>
  <c r="H478" i="8"/>
  <c r="P478" i="8"/>
  <c r="C478" i="8"/>
  <c r="K478" i="8"/>
  <c r="S478" i="8"/>
  <c r="E478" i="8"/>
  <c r="R478" i="8"/>
  <c r="D478" i="8"/>
  <c r="J478" i="8"/>
  <c r="L478" i="8"/>
  <c r="M478" i="8"/>
  <c r="G349" i="8"/>
  <c r="O349" i="8"/>
  <c r="H349" i="8"/>
  <c r="P349" i="8"/>
  <c r="I349" i="8"/>
  <c r="Q349" i="8"/>
  <c r="D349" i="8"/>
  <c r="L349" i="8"/>
  <c r="R349" i="8"/>
  <c r="C349" i="8"/>
  <c r="S349" i="8"/>
  <c r="E349" i="8"/>
  <c r="F349" i="8"/>
  <c r="K349" i="8"/>
  <c r="N349" i="8"/>
  <c r="M349" i="8"/>
  <c r="J349" i="8"/>
  <c r="E346" i="8"/>
  <c r="M346" i="8"/>
  <c r="F346" i="8"/>
  <c r="N346" i="8"/>
  <c r="G346" i="8"/>
  <c r="O346" i="8"/>
  <c r="J346" i="8"/>
  <c r="R346" i="8"/>
  <c r="H346" i="8"/>
  <c r="I346" i="8"/>
  <c r="L346" i="8"/>
  <c r="K346" i="8"/>
  <c r="Q346" i="8"/>
  <c r="D346" i="8"/>
  <c r="P346" i="8"/>
  <c r="C346" i="8"/>
  <c r="S346" i="8"/>
  <c r="F458" i="8"/>
  <c r="N458" i="8"/>
  <c r="Q458" i="8"/>
  <c r="G458" i="8"/>
  <c r="O458" i="8"/>
  <c r="I458" i="8"/>
  <c r="H458" i="8"/>
  <c r="P458" i="8"/>
  <c r="C458" i="8"/>
  <c r="K458" i="8"/>
  <c r="S458" i="8"/>
  <c r="R458" i="8"/>
  <c r="D458" i="8"/>
  <c r="E458" i="8"/>
  <c r="J458" i="8"/>
  <c r="L458" i="8"/>
  <c r="M458" i="8"/>
  <c r="J540" i="8"/>
  <c r="R540" i="8"/>
  <c r="E540" i="8"/>
  <c r="C540" i="8"/>
  <c r="K540" i="8"/>
  <c r="S540" i="8"/>
  <c r="M540" i="8"/>
  <c r="D540" i="8"/>
  <c r="L540" i="8"/>
  <c r="G540" i="8"/>
  <c r="O540" i="8"/>
  <c r="N540" i="8"/>
  <c r="F540" i="8"/>
  <c r="P540" i="8"/>
  <c r="Q540" i="8"/>
  <c r="H540" i="8"/>
  <c r="I540" i="8"/>
  <c r="E370" i="8"/>
  <c r="M370" i="8"/>
  <c r="F370" i="8"/>
  <c r="N370" i="8"/>
  <c r="G370" i="8"/>
  <c r="O370" i="8"/>
  <c r="J370" i="8"/>
  <c r="R370" i="8"/>
  <c r="H370" i="8"/>
  <c r="I370" i="8"/>
  <c r="K370" i="8"/>
  <c r="L370" i="8"/>
  <c r="Q370" i="8"/>
  <c r="C370" i="8"/>
  <c r="D370" i="8"/>
  <c r="P370" i="8"/>
  <c r="S370" i="8"/>
  <c r="M28" i="8"/>
  <c r="M26" i="8"/>
  <c r="L26" i="8"/>
  <c r="L24" i="8"/>
  <c r="K28" i="8"/>
  <c r="L28" i="8"/>
  <c r="K26" i="8"/>
  <c r="E264" i="8"/>
  <c r="M264" i="8"/>
  <c r="F264" i="8"/>
  <c r="N264" i="8"/>
  <c r="G264" i="8"/>
  <c r="O264" i="8"/>
  <c r="J264" i="8"/>
  <c r="R264" i="8"/>
  <c r="I264" i="8"/>
  <c r="K264" i="8"/>
  <c r="L264" i="8"/>
  <c r="C264" i="8"/>
  <c r="S264" i="8"/>
  <c r="P264" i="8"/>
  <c r="Q264" i="8"/>
  <c r="D264" i="8"/>
  <c r="H264" i="8"/>
  <c r="E228" i="8"/>
  <c r="M228" i="8"/>
  <c r="F228" i="8"/>
  <c r="N228" i="8"/>
  <c r="G228" i="8"/>
  <c r="O228" i="8"/>
  <c r="J228" i="8"/>
  <c r="R228" i="8"/>
  <c r="I228" i="8"/>
  <c r="K228" i="8"/>
  <c r="L228" i="8"/>
  <c r="C228" i="8"/>
  <c r="S228" i="8"/>
  <c r="Q228" i="8"/>
  <c r="D228" i="8"/>
  <c r="H228" i="8"/>
  <c r="P228" i="8"/>
  <c r="G170" i="8"/>
  <c r="O170" i="8"/>
  <c r="I170" i="8"/>
  <c r="Q170" i="8"/>
  <c r="D170" i="8"/>
  <c r="L170" i="8"/>
  <c r="H170" i="8"/>
  <c r="J170" i="8"/>
  <c r="K170" i="8"/>
  <c r="C170" i="8"/>
  <c r="P170" i="8"/>
  <c r="E170" i="8"/>
  <c r="F170" i="8"/>
  <c r="R170" i="8"/>
  <c r="S170" i="8"/>
  <c r="M170" i="8"/>
  <c r="N170" i="8"/>
  <c r="C160" i="8"/>
  <c r="K160" i="8"/>
  <c r="S160" i="8"/>
  <c r="D160" i="8"/>
  <c r="L160" i="8"/>
  <c r="E160" i="8"/>
  <c r="M160" i="8"/>
  <c r="H160" i="8"/>
  <c r="P160" i="8"/>
  <c r="Q160" i="8"/>
  <c r="R160" i="8"/>
  <c r="F160" i="8"/>
  <c r="J160" i="8"/>
  <c r="N160" i="8"/>
  <c r="O160" i="8"/>
  <c r="I160" i="8"/>
  <c r="G160" i="8"/>
  <c r="E324" i="8"/>
  <c r="M324" i="8"/>
  <c r="F324" i="8"/>
  <c r="N324" i="8"/>
  <c r="G324" i="8"/>
  <c r="O324" i="8"/>
  <c r="J324" i="8"/>
  <c r="R324" i="8"/>
  <c r="Q324" i="8"/>
  <c r="C324" i="8"/>
  <c r="S324" i="8"/>
  <c r="D324" i="8"/>
  <c r="K324" i="8"/>
  <c r="I324" i="8"/>
  <c r="H324" i="8"/>
  <c r="L324" i="8"/>
  <c r="P324" i="8"/>
  <c r="I242" i="8"/>
  <c r="Q242" i="8"/>
  <c r="J242" i="8"/>
  <c r="R242" i="8"/>
  <c r="C242" i="8"/>
  <c r="K242" i="8"/>
  <c r="S242" i="8"/>
  <c r="F242" i="8"/>
  <c r="N242" i="8"/>
  <c r="M242" i="8"/>
  <c r="O242" i="8"/>
  <c r="P242" i="8"/>
  <c r="G242" i="8"/>
  <c r="H242" i="8"/>
  <c r="E242" i="8"/>
  <c r="D242" i="8"/>
  <c r="L242" i="8"/>
  <c r="H529" i="8"/>
  <c r="P529" i="8"/>
  <c r="C529" i="8"/>
  <c r="I529" i="8"/>
  <c r="Q529" i="8"/>
  <c r="K529" i="8"/>
  <c r="J529" i="8"/>
  <c r="R529" i="8"/>
  <c r="S529" i="8"/>
  <c r="E529" i="8"/>
  <c r="M529" i="8"/>
  <c r="F529" i="8"/>
  <c r="G529" i="8"/>
  <c r="L529" i="8"/>
  <c r="D529" i="8"/>
  <c r="N529" i="8"/>
  <c r="O529" i="8"/>
  <c r="H537" i="8"/>
  <c r="P537" i="8"/>
  <c r="C537" i="8"/>
  <c r="I537" i="8"/>
  <c r="Q537" i="8"/>
  <c r="K537" i="8"/>
  <c r="J537" i="8"/>
  <c r="R537" i="8"/>
  <c r="S537" i="8"/>
  <c r="E537" i="8"/>
  <c r="M537" i="8"/>
  <c r="D537" i="8"/>
  <c r="L537" i="8"/>
  <c r="F537" i="8"/>
  <c r="N537" i="8"/>
  <c r="G537" i="8"/>
  <c r="O537" i="8"/>
  <c r="E131" i="8"/>
  <c r="M131" i="8"/>
  <c r="F131" i="8"/>
  <c r="N131" i="8"/>
  <c r="G131" i="8"/>
  <c r="O131" i="8"/>
  <c r="J131" i="8"/>
  <c r="R131" i="8"/>
  <c r="K131" i="8"/>
  <c r="L131" i="8"/>
  <c r="P131" i="8"/>
  <c r="D131" i="8"/>
  <c r="C131" i="8"/>
  <c r="H131" i="8"/>
  <c r="I131" i="8"/>
  <c r="S131" i="8"/>
  <c r="Q131" i="8"/>
  <c r="I392" i="8"/>
  <c r="Q392" i="8"/>
  <c r="J392" i="8"/>
  <c r="R392" i="8"/>
  <c r="C392" i="8"/>
  <c r="K392" i="8"/>
  <c r="S392" i="8"/>
  <c r="F392" i="8"/>
  <c r="N392" i="8"/>
  <c r="L392" i="8"/>
  <c r="P392" i="8"/>
  <c r="M392" i="8"/>
  <c r="O392" i="8"/>
  <c r="E392" i="8"/>
  <c r="H392" i="8"/>
  <c r="D392" i="8"/>
  <c r="G392" i="8"/>
  <c r="D491" i="8"/>
  <c r="L491" i="8"/>
  <c r="E491" i="8"/>
  <c r="M491" i="8"/>
  <c r="G491" i="8"/>
  <c r="F491" i="8"/>
  <c r="N491" i="8"/>
  <c r="O491" i="8"/>
  <c r="I491" i="8"/>
  <c r="Q491" i="8"/>
  <c r="S491" i="8"/>
  <c r="R491" i="8"/>
  <c r="C491" i="8"/>
  <c r="H491" i="8"/>
  <c r="K491" i="8"/>
  <c r="J491" i="8"/>
  <c r="P491" i="8"/>
  <c r="I258" i="8"/>
  <c r="Q258" i="8"/>
  <c r="J258" i="8"/>
  <c r="R258" i="8"/>
  <c r="C258" i="8"/>
  <c r="K258" i="8"/>
  <c r="S258" i="8"/>
  <c r="F258" i="8"/>
  <c r="N258" i="8"/>
  <c r="E258" i="8"/>
  <c r="G258" i="8"/>
  <c r="H258" i="8"/>
  <c r="O258" i="8"/>
  <c r="D258" i="8"/>
  <c r="M258" i="8"/>
  <c r="L258" i="8"/>
  <c r="P258" i="8"/>
  <c r="J460" i="8"/>
  <c r="R460" i="8"/>
  <c r="E460" i="8"/>
  <c r="C460" i="8"/>
  <c r="K460" i="8"/>
  <c r="S460" i="8"/>
  <c r="D460" i="8"/>
  <c r="L460" i="8"/>
  <c r="M460" i="8"/>
  <c r="G460" i="8"/>
  <c r="O460" i="8"/>
  <c r="Q460" i="8"/>
  <c r="F460" i="8"/>
  <c r="P460" i="8"/>
  <c r="H460" i="8"/>
  <c r="I460" i="8"/>
  <c r="N460" i="8"/>
  <c r="G333" i="8"/>
  <c r="O333" i="8"/>
  <c r="H333" i="8"/>
  <c r="P333" i="8"/>
  <c r="I333" i="8"/>
  <c r="Q333" i="8"/>
  <c r="D333" i="8"/>
  <c r="L333" i="8"/>
  <c r="R333" i="8"/>
  <c r="C333" i="8"/>
  <c r="S333" i="8"/>
  <c r="E333" i="8"/>
  <c r="F333" i="8"/>
  <c r="K333" i="8"/>
  <c r="M333" i="8"/>
  <c r="N333" i="8"/>
  <c r="J333" i="8"/>
  <c r="E103" i="8"/>
  <c r="M103" i="8"/>
  <c r="F103" i="8"/>
  <c r="N103" i="8"/>
  <c r="G103" i="8"/>
  <c r="O103" i="8"/>
  <c r="J103" i="8"/>
  <c r="R103" i="8"/>
  <c r="C103" i="8"/>
  <c r="S103" i="8"/>
  <c r="D103" i="8"/>
  <c r="H103" i="8"/>
  <c r="L103" i="8"/>
  <c r="P103" i="8"/>
  <c r="Q103" i="8"/>
  <c r="K103" i="8"/>
  <c r="I103" i="8"/>
  <c r="D499" i="8"/>
  <c r="L499" i="8"/>
  <c r="E499" i="8"/>
  <c r="M499" i="8"/>
  <c r="G499" i="8"/>
  <c r="F499" i="8"/>
  <c r="N499" i="8"/>
  <c r="O499" i="8"/>
  <c r="I499" i="8"/>
  <c r="Q499" i="8"/>
  <c r="C499" i="8"/>
  <c r="H499" i="8"/>
  <c r="K499" i="8"/>
  <c r="J499" i="8"/>
  <c r="P499" i="8"/>
  <c r="R499" i="8"/>
  <c r="S499" i="8"/>
  <c r="E366" i="8"/>
  <c r="M366" i="8"/>
  <c r="F366" i="8"/>
  <c r="N366" i="8"/>
  <c r="G366" i="8"/>
  <c r="O366" i="8"/>
  <c r="J366" i="8"/>
  <c r="R366" i="8"/>
  <c r="P366" i="8"/>
  <c r="D366" i="8"/>
  <c r="Q366" i="8"/>
  <c r="C366" i="8"/>
  <c r="S366" i="8"/>
  <c r="I366" i="8"/>
  <c r="H366" i="8"/>
  <c r="K366" i="8"/>
  <c r="L366" i="8"/>
  <c r="E240" i="8"/>
  <c r="M240" i="8"/>
  <c r="F240" i="8"/>
  <c r="N240" i="8"/>
  <c r="G240" i="8"/>
  <c r="O240" i="8"/>
  <c r="J240" i="8"/>
  <c r="R240" i="8"/>
  <c r="Q240" i="8"/>
  <c r="C240" i="8"/>
  <c r="S240" i="8"/>
  <c r="D240" i="8"/>
  <c r="K240" i="8"/>
  <c r="L240" i="8"/>
  <c r="H240" i="8"/>
  <c r="I240" i="8"/>
  <c r="P240" i="8"/>
  <c r="E334" i="8"/>
  <c r="M334" i="8"/>
  <c r="F334" i="8"/>
  <c r="N334" i="8"/>
  <c r="G334" i="8"/>
  <c r="O334" i="8"/>
  <c r="J334" i="8"/>
  <c r="R334" i="8"/>
  <c r="P334" i="8"/>
  <c r="Q334" i="8"/>
  <c r="D334" i="8"/>
  <c r="C334" i="8"/>
  <c r="S334" i="8"/>
  <c r="I334" i="8"/>
  <c r="K334" i="8"/>
  <c r="L334" i="8"/>
  <c r="H334" i="8"/>
  <c r="C181" i="8"/>
  <c r="K181" i="8"/>
  <c r="S181" i="8"/>
  <c r="D181" i="8"/>
  <c r="L181" i="8"/>
  <c r="E181" i="8"/>
  <c r="M181" i="8"/>
  <c r="H181" i="8"/>
  <c r="P181" i="8"/>
  <c r="G181" i="8"/>
  <c r="I181" i="8"/>
  <c r="J181" i="8"/>
  <c r="Q181" i="8"/>
  <c r="F181" i="8"/>
  <c r="R181" i="8"/>
  <c r="O181" i="8"/>
  <c r="N181" i="8"/>
  <c r="I190" i="8"/>
  <c r="Q190" i="8"/>
  <c r="J190" i="8"/>
  <c r="R190" i="8"/>
  <c r="C190" i="8"/>
  <c r="K190" i="8"/>
  <c r="S190" i="8"/>
  <c r="F190" i="8"/>
  <c r="N190" i="8"/>
  <c r="E190" i="8"/>
  <c r="G190" i="8"/>
  <c r="H190" i="8"/>
  <c r="O190" i="8"/>
  <c r="D190" i="8"/>
  <c r="P190" i="8"/>
  <c r="L190" i="8"/>
  <c r="M190" i="8"/>
  <c r="E394" i="8"/>
  <c r="M394" i="8"/>
  <c r="F394" i="8"/>
  <c r="N394" i="8"/>
  <c r="G394" i="8"/>
  <c r="O394" i="8"/>
  <c r="J394" i="8"/>
  <c r="R394" i="8"/>
  <c r="H394" i="8"/>
  <c r="I394" i="8"/>
  <c r="K394" i="8"/>
  <c r="L394" i="8"/>
  <c r="Q394" i="8"/>
  <c r="P394" i="8"/>
  <c r="C394" i="8"/>
  <c r="S394" i="8"/>
  <c r="D394" i="8"/>
  <c r="C197" i="8"/>
  <c r="K197" i="8"/>
  <c r="S197" i="8"/>
  <c r="D197" i="8"/>
  <c r="L197" i="8"/>
  <c r="E197" i="8"/>
  <c r="M197" i="8"/>
  <c r="H197" i="8"/>
  <c r="P197" i="8"/>
  <c r="G197" i="8"/>
  <c r="I197" i="8"/>
  <c r="J197" i="8"/>
  <c r="Q197" i="8"/>
  <c r="F197" i="8"/>
  <c r="R197" i="8"/>
  <c r="N197" i="8"/>
  <c r="O197" i="8"/>
  <c r="I332" i="8"/>
  <c r="Q332" i="8"/>
  <c r="J332" i="8"/>
  <c r="R332" i="8"/>
  <c r="C332" i="8"/>
  <c r="K332" i="8"/>
  <c r="S332" i="8"/>
  <c r="F332" i="8"/>
  <c r="N332" i="8"/>
  <c r="D332" i="8"/>
  <c r="E332" i="8"/>
  <c r="H332" i="8"/>
  <c r="G332" i="8"/>
  <c r="M332" i="8"/>
  <c r="L332" i="8"/>
  <c r="O332" i="8"/>
  <c r="P332" i="8"/>
  <c r="I246" i="8"/>
  <c r="Q246" i="8"/>
  <c r="J246" i="8"/>
  <c r="R246" i="8"/>
  <c r="C246" i="8"/>
  <c r="K246" i="8"/>
  <c r="S246" i="8"/>
  <c r="F246" i="8"/>
  <c r="N246" i="8"/>
  <c r="E246" i="8"/>
  <c r="G246" i="8"/>
  <c r="H246" i="8"/>
  <c r="O246" i="8"/>
  <c r="M246" i="8"/>
  <c r="P246" i="8"/>
  <c r="D246" i="8"/>
  <c r="L246" i="8"/>
  <c r="I226" i="8"/>
  <c r="Q226" i="8"/>
  <c r="J226" i="8"/>
  <c r="R226" i="8"/>
  <c r="C226" i="8"/>
  <c r="K226" i="8"/>
  <c r="S226" i="8"/>
  <c r="F226" i="8"/>
  <c r="N226" i="8"/>
  <c r="M226" i="8"/>
  <c r="O226" i="8"/>
  <c r="P226" i="8"/>
  <c r="G226" i="8"/>
  <c r="H226" i="8"/>
  <c r="D226" i="8"/>
  <c r="E226" i="8"/>
  <c r="L226" i="8"/>
  <c r="E151" i="8"/>
  <c r="M151" i="8"/>
  <c r="F151" i="8"/>
  <c r="N151" i="8"/>
  <c r="G151" i="8"/>
  <c r="O151" i="8"/>
  <c r="J151" i="8"/>
  <c r="R151" i="8"/>
  <c r="C151" i="8"/>
  <c r="S151" i="8"/>
  <c r="D151" i="8"/>
  <c r="H151" i="8"/>
  <c r="L151" i="8"/>
  <c r="P151" i="8"/>
  <c r="K151" i="8"/>
  <c r="Q151" i="8"/>
  <c r="I151" i="8"/>
  <c r="C92" i="8"/>
  <c r="K92" i="8"/>
  <c r="S92" i="8"/>
  <c r="D92" i="8"/>
  <c r="L92" i="8"/>
  <c r="E92" i="8"/>
  <c r="M92" i="8"/>
  <c r="H92" i="8"/>
  <c r="P92" i="8"/>
  <c r="I92" i="8"/>
  <c r="J92" i="8"/>
  <c r="N92" i="8"/>
  <c r="R92" i="8"/>
  <c r="F92" i="8"/>
  <c r="G92" i="8"/>
  <c r="O92" i="8"/>
  <c r="Q92" i="8"/>
  <c r="I254" i="8"/>
  <c r="Q254" i="8"/>
  <c r="J254" i="8"/>
  <c r="R254" i="8"/>
  <c r="C254" i="8"/>
  <c r="K254" i="8"/>
  <c r="S254" i="8"/>
  <c r="F254" i="8"/>
  <c r="N254" i="8"/>
  <c r="M254" i="8"/>
  <c r="O254" i="8"/>
  <c r="P254" i="8"/>
  <c r="G254" i="8"/>
  <c r="D254" i="8"/>
  <c r="E254" i="8"/>
  <c r="L254" i="8"/>
  <c r="H254" i="8"/>
  <c r="E155" i="8"/>
  <c r="M155" i="8"/>
  <c r="F155" i="8"/>
  <c r="N155" i="8"/>
  <c r="G155" i="8"/>
  <c r="O155" i="8"/>
  <c r="J155" i="8"/>
  <c r="R155" i="8"/>
  <c r="K155" i="8"/>
  <c r="L155" i="8"/>
  <c r="P155" i="8"/>
  <c r="D155" i="8"/>
  <c r="S155" i="8"/>
  <c r="H155" i="8"/>
  <c r="C155" i="8"/>
  <c r="I155" i="8"/>
  <c r="Q155" i="8"/>
  <c r="G183" i="8"/>
  <c r="O183" i="8"/>
  <c r="H183" i="8"/>
  <c r="P183" i="8"/>
  <c r="I183" i="8"/>
  <c r="Q183" i="8"/>
  <c r="D183" i="8"/>
  <c r="L183" i="8"/>
  <c r="C183" i="8"/>
  <c r="S183" i="8"/>
  <c r="E183" i="8"/>
  <c r="F183" i="8"/>
  <c r="M183" i="8"/>
  <c r="N183" i="8"/>
  <c r="J183" i="8"/>
  <c r="K183" i="8"/>
  <c r="R183" i="8"/>
  <c r="C359" i="8"/>
  <c r="K359" i="8"/>
  <c r="S359" i="8"/>
  <c r="D359" i="8"/>
  <c r="L359" i="8"/>
  <c r="E359" i="8"/>
  <c r="M359" i="8"/>
  <c r="H359" i="8"/>
  <c r="P359" i="8"/>
  <c r="N359" i="8"/>
  <c r="O359" i="8"/>
  <c r="R359" i="8"/>
  <c r="Q359" i="8"/>
  <c r="G359" i="8"/>
  <c r="F359" i="8"/>
  <c r="J359" i="8"/>
  <c r="I359" i="8"/>
  <c r="E354" i="8"/>
  <c r="M354" i="8"/>
  <c r="F354" i="8"/>
  <c r="N354" i="8"/>
  <c r="G354" i="8"/>
  <c r="O354" i="8"/>
  <c r="J354" i="8"/>
  <c r="R354" i="8"/>
  <c r="H354" i="8"/>
  <c r="I354" i="8"/>
  <c r="L354" i="8"/>
  <c r="K354" i="8"/>
  <c r="Q354" i="8"/>
  <c r="D354" i="8"/>
  <c r="P354" i="8"/>
  <c r="S354" i="8"/>
  <c r="C354" i="8"/>
  <c r="H441" i="8"/>
  <c r="P441" i="8"/>
  <c r="S441" i="8"/>
  <c r="I441" i="8"/>
  <c r="Q441" i="8"/>
  <c r="C441" i="8"/>
  <c r="J441" i="8"/>
  <c r="R441" i="8"/>
  <c r="K441" i="8"/>
  <c r="E441" i="8"/>
  <c r="M441" i="8"/>
  <c r="D441" i="8"/>
  <c r="F441" i="8"/>
  <c r="L441" i="8"/>
  <c r="O441" i="8"/>
  <c r="G441" i="8"/>
  <c r="N441" i="8"/>
  <c r="C136" i="8"/>
  <c r="K136" i="8"/>
  <c r="S136" i="8"/>
  <c r="D136" i="8"/>
  <c r="L136" i="8"/>
  <c r="E136" i="8"/>
  <c r="M136" i="8"/>
  <c r="H136" i="8"/>
  <c r="P136" i="8"/>
  <c r="Q136" i="8"/>
  <c r="R136" i="8"/>
  <c r="F136" i="8"/>
  <c r="J136" i="8"/>
  <c r="I136" i="8"/>
  <c r="N136" i="8"/>
  <c r="O136" i="8"/>
  <c r="G136" i="8"/>
  <c r="H405" i="8"/>
  <c r="P405" i="8"/>
  <c r="S405" i="8"/>
  <c r="I405" i="8"/>
  <c r="Q405" i="8"/>
  <c r="K405" i="8"/>
  <c r="J405" i="8"/>
  <c r="R405" i="8"/>
  <c r="C405" i="8"/>
  <c r="E405" i="8"/>
  <c r="M405" i="8"/>
  <c r="L405" i="8"/>
  <c r="D405" i="8"/>
  <c r="N405" i="8"/>
  <c r="O405" i="8"/>
  <c r="F405" i="8"/>
  <c r="G405" i="8"/>
  <c r="E188" i="8"/>
  <c r="M188" i="8"/>
  <c r="F188" i="8"/>
  <c r="N188" i="8"/>
  <c r="G188" i="8"/>
  <c r="O188" i="8"/>
  <c r="J188" i="8"/>
  <c r="R188" i="8"/>
  <c r="I188" i="8"/>
  <c r="K188" i="8"/>
  <c r="L188" i="8"/>
  <c r="C188" i="8"/>
  <c r="S188" i="8"/>
  <c r="D188" i="8"/>
  <c r="H188" i="8"/>
  <c r="Q188" i="8"/>
  <c r="P188" i="8"/>
  <c r="D523" i="8"/>
  <c r="L523" i="8"/>
  <c r="E523" i="8"/>
  <c r="M523" i="8"/>
  <c r="G523" i="8"/>
  <c r="F523" i="8"/>
  <c r="N523" i="8"/>
  <c r="O523" i="8"/>
  <c r="I523" i="8"/>
  <c r="Q523" i="8"/>
  <c r="S523" i="8"/>
  <c r="H523" i="8"/>
  <c r="P523" i="8"/>
  <c r="C523" i="8"/>
  <c r="J523" i="8"/>
  <c r="K523" i="8"/>
  <c r="R523" i="8"/>
  <c r="C225" i="8"/>
  <c r="K225" i="8"/>
  <c r="S225" i="8"/>
  <c r="D225" i="8"/>
  <c r="L225" i="8"/>
  <c r="E225" i="8"/>
  <c r="M225" i="8"/>
  <c r="H225" i="8"/>
  <c r="P225" i="8"/>
  <c r="O225" i="8"/>
  <c r="Q225" i="8"/>
  <c r="R225" i="8"/>
  <c r="I225" i="8"/>
  <c r="G225" i="8"/>
  <c r="J225" i="8"/>
  <c r="N225" i="8"/>
  <c r="F225" i="8"/>
  <c r="C112" i="8"/>
  <c r="K112" i="8"/>
  <c r="S112" i="8"/>
  <c r="D112" i="8"/>
  <c r="L112" i="8"/>
  <c r="E112" i="8"/>
  <c r="M112" i="8"/>
  <c r="H112" i="8"/>
  <c r="P112" i="8"/>
  <c r="Q112" i="8"/>
  <c r="R112" i="8"/>
  <c r="F112" i="8"/>
  <c r="J112" i="8"/>
  <c r="N112" i="8"/>
  <c r="I112" i="8"/>
  <c r="O112" i="8"/>
  <c r="G112" i="8"/>
  <c r="F494" i="8"/>
  <c r="N494" i="8"/>
  <c r="Q494" i="8"/>
  <c r="G494" i="8"/>
  <c r="O494" i="8"/>
  <c r="H494" i="8"/>
  <c r="P494" i="8"/>
  <c r="I494" i="8"/>
  <c r="C494" i="8"/>
  <c r="K494" i="8"/>
  <c r="S494" i="8"/>
  <c r="J494" i="8"/>
  <c r="R494" i="8"/>
  <c r="L494" i="8"/>
  <c r="D494" i="8"/>
  <c r="M494" i="8"/>
  <c r="E494" i="8"/>
  <c r="C343" i="8"/>
  <c r="K343" i="8"/>
  <c r="S343" i="8"/>
  <c r="D343" i="8"/>
  <c r="L343" i="8"/>
  <c r="E343" i="8"/>
  <c r="M343" i="8"/>
  <c r="H343" i="8"/>
  <c r="P343" i="8"/>
  <c r="N343" i="8"/>
  <c r="O343" i="8"/>
  <c r="R343" i="8"/>
  <c r="Q343" i="8"/>
  <c r="G343" i="8"/>
  <c r="I343" i="8"/>
  <c r="F343" i="8"/>
  <c r="J343" i="8"/>
  <c r="C249" i="8"/>
  <c r="K249" i="8"/>
  <c r="S249" i="8"/>
  <c r="E249" i="8"/>
  <c r="M249" i="8"/>
  <c r="H249" i="8"/>
  <c r="P249" i="8"/>
  <c r="J249" i="8"/>
  <c r="L249" i="8"/>
  <c r="N249" i="8"/>
  <c r="F249" i="8"/>
  <c r="R249" i="8"/>
  <c r="Q249" i="8"/>
  <c r="G249" i="8"/>
  <c r="D249" i="8"/>
  <c r="I249" i="8"/>
  <c r="O249" i="8"/>
  <c r="H541" i="8"/>
  <c r="P541" i="8"/>
  <c r="S541" i="8"/>
  <c r="I541" i="8"/>
  <c r="Q541" i="8"/>
  <c r="C541" i="8"/>
  <c r="J541" i="8"/>
  <c r="R541" i="8"/>
  <c r="K541" i="8"/>
  <c r="E541" i="8"/>
  <c r="M541" i="8"/>
  <c r="O541" i="8"/>
  <c r="D541" i="8"/>
  <c r="F541" i="8"/>
  <c r="L541" i="8"/>
  <c r="G541" i="8"/>
  <c r="N541" i="8"/>
  <c r="C100" i="8"/>
  <c r="K100" i="8"/>
  <c r="S100" i="8"/>
  <c r="D100" i="8"/>
  <c r="L100" i="8"/>
  <c r="E100" i="8"/>
  <c r="M100" i="8"/>
  <c r="H100" i="8"/>
  <c r="P100" i="8"/>
  <c r="I100" i="8"/>
  <c r="J100" i="8"/>
  <c r="N100" i="8"/>
  <c r="R100" i="8"/>
  <c r="Q100" i="8"/>
  <c r="F100" i="8"/>
  <c r="G100" i="8"/>
  <c r="O100" i="8"/>
  <c r="E192" i="8"/>
  <c r="M192" i="8"/>
  <c r="F192" i="8"/>
  <c r="N192" i="8"/>
  <c r="G192" i="8"/>
  <c r="O192" i="8"/>
  <c r="J192" i="8"/>
  <c r="R192" i="8"/>
  <c r="Q192" i="8"/>
  <c r="C192" i="8"/>
  <c r="S192" i="8"/>
  <c r="D192" i="8"/>
  <c r="K192" i="8"/>
  <c r="L192" i="8"/>
  <c r="I192" i="8"/>
  <c r="H192" i="8"/>
  <c r="P192" i="8"/>
  <c r="C96" i="8"/>
  <c r="K96" i="8"/>
  <c r="S96" i="8"/>
  <c r="D96" i="8"/>
  <c r="L96" i="8"/>
  <c r="E96" i="8"/>
  <c r="M96" i="8"/>
  <c r="H96" i="8"/>
  <c r="P96" i="8"/>
  <c r="Q96" i="8"/>
  <c r="R96" i="8"/>
  <c r="F96" i="8"/>
  <c r="J96" i="8"/>
  <c r="N96" i="8"/>
  <c r="O96" i="8"/>
  <c r="I96" i="8"/>
  <c r="G96" i="8"/>
  <c r="C257" i="8"/>
  <c r="K257" i="8"/>
  <c r="S257" i="8"/>
  <c r="D257" i="8"/>
  <c r="L257" i="8"/>
  <c r="E257" i="8"/>
  <c r="M257" i="8"/>
  <c r="H257" i="8"/>
  <c r="P257" i="8"/>
  <c r="G257" i="8"/>
  <c r="I257" i="8"/>
  <c r="J257" i="8"/>
  <c r="Q257" i="8"/>
  <c r="N257" i="8"/>
  <c r="O257" i="8"/>
  <c r="R257" i="8"/>
  <c r="F257" i="8"/>
  <c r="H473" i="8"/>
  <c r="P473" i="8"/>
  <c r="C473" i="8"/>
  <c r="I473" i="8"/>
  <c r="Q473" i="8"/>
  <c r="K473" i="8"/>
  <c r="J473" i="8"/>
  <c r="R473" i="8"/>
  <c r="S473" i="8"/>
  <c r="E473" i="8"/>
  <c r="M473" i="8"/>
  <c r="D473" i="8"/>
  <c r="F473" i="8"/>
  <c r="G473" i="8"/>
  <c r="L473" i="8"/>
  <c r="N473" i="8"/>
  <c r="O473" i="8"/>
  <c r="E320" i="8"/>
  <c r="M320" i="8"/>
  <c r="F320" i="8"/>
  <c r="N320" i="8"/>
  <c r="G320" i="8"/>
  <c r="O320" i="8"/>
  <c r="J320" i="8"/>
  <c r="R320" i="8"/>
  <c r="I320" i="8"/>
  <c r="K320" i="8"/>
  <c r="L320" i="8"/>
  <c r="C320" i="8"/>
  <c r="S320" i="8"/>
  <c r="H320" i="8"/>
  <c r="D320" i="8"/>
  <c r="Q320" i="8"/>
  <c r="P320" i="8"/>
  <c r="E292" i="8"/>
  <c r="M292" i="8"/>
  <c r="F292" i="8"/>
  <c r="N292" i="8"/>
  <c r="G292" i="8"/>
  <c r="O292" i="8"/>
  <c r="J292" i="8"/>
  <c r="R292" i="8"/>
  <c r="Q292" i="8"/>
  <c r="C292" i="8"/>
  <c r="S292" i="8"/>
  <c r="D292" i="8"/>
  <c r="K292" i="8"/>
  <c r="I292" i="8"/>
  <c r="H292" i="8"/>
  <c r="L292" i="8"/>
  <c r="P292" i="8"/>
  <c r="C371" i="8"/>
  <c r="K371" i="8"/>
  <c r="S371" i="8"/>
  <c r="D371" i="8"/>
  <c r="L371" i="8"/>
  <c r="E371" i="8"/>
  <c r="M371" i="8"/>
  <c r="H371" i="8"/>
  <c r="P371" i="8"/>
  <c r="F371" i="8"/>
  <c r="G371" i="8"/>
  <c r="J371" i="8"/>
  <c r="I371" i="8"/>
  <c r="O371" i="8"/>
  <c r="N371" i="8"/>
  <c r="R371" i="8"/>
  <c r="Q371" i="8"/>
  <c r="F442" i="8"/>
  <c r="N442" i="8"/>
  <c r="G442" i="8"/>
  <c r="O442" i="8"/>
  <c r="I442" i="8"/>
  <c r="H442" i="8"/>
  <c r="P442" i="8"/>
  <c r="Q442" i="8"/>
  <c r="C442" i="8"/>
  <c r="K442" i="8"/>
  <c r="S442" i="8"/>
  <c r="E442" i="8"/>
  <c r="R442" i="8"/>
  <c r="D442" i="8"/>
  <c r="J442" i="8"/>
  <c r="L442" i="8"/>
  <c r="M442" i="8"/>
  <c r="I278" i="8"/>
  <c r="Q278" i="8"/>
  <c r="J278" i="8"/>
  <c r="R278" i="8"/>
  <c r="C278" i="8"/>
  <c r="K278" i="8"/>
  <c r="S278" i="8"/>
  <c r="F278" i="8"/>
  <c r="N278" i="8"/>
  <c r="M278" i="8"/>
  <c r="O278" i="8"/>
  <c r="P278" i="8"/>
  <c r="G278" i="8"/>
  <c r="E278" i="8"/>
  <c r="H278" i="8"/>
  <c r="D278" i="8"/>
  <c r="L278" i="8"/>
  <c r="I262" i="8"/>
  <c r="Q262" i="8"/>
  <c r="J262" i="8"/>
  <c r="R262" i="8"/>
  <c r="C262" i="8"/>
  <c r="K262" i="8"/>
  <c r="S262" i="8"/>
  <c r="F262" i="8"/>
  <c r="N262" i="8"/>
  <c r="M262" i="8"/>
  <c r="O262" i="8"/>
  <c r="P262" i="8"/>
  <c r="G262" i="8"/>
  <c r="E262" i="8"/>
  <c r="D262" i="8"/>
  <c r="H262" i="8"/>
  <c r="L262" i="8"/>
  <c r="I97" i="8"/>
  <c r="Q97" i="8"/>
  <c r="J97" i="8"/>
  <c r="R97" i="8"/>
  <c r="C97" i="8"/>
  <c r="K97" i="8"/>
  <c r="S97" i="8"/>
  <c r="F97" i="8"/>
  <c r="N97" i="8"/>
  <c r="O97" i="8"/>
  <c r="P97" i="8"/>
  <c r="D97" i="8"/>
  <c r="H97" i="8"/>
  <c r="G97" i="8"/>
  <c r="L97" i="8"/>
  <c r="M97" i="8"/>
  <c r="E97" i="8"/>
  <c r="J424" i="8"/>
  <c r="R424" i="8"/>
  <c r="C424" i="8"/>
  <c r="K424" i="8"/>
  <c r="S424" i="8"/>
  <c r="M424" i="8"/>
  <c r="D424" i="8"/>
  <c r="L424" i="8"/>
  <c r="E424" i="8"/>
  <c r="G424" i="8"/>
  <c r="O424" i="8"/>
  <c r="I424" i="8"/>
  <c r="H424" i="8"/>
  <c r="N424" i="8"/>
  <c r="F424" i="8"/>
  <c r="P424" i="8"/>
  <c r="Q424" i="8"/>
  <c r="E147" i="8"/>
  <c r="M147" i="8"/>
  <c r="F147" i="8"/>
  <c r="N147" i="8"/>
  <c r="G147" i="8"/>
  <c r="O147" i="8"/>
  <c r="J147" i="8"/>
  <c r="R147" i="8"/>
  <c r="K147" i="8"/>
  <c r="L147" i="8"/>
  <c r="P147" i="8"/>
  <c r="D147" i="8"/>
  <c r="C147" i="8"/>
  <c r="H147" i="8"/>
  <c r="I147" i="8"/>
  <c r="S147" i="8"/>
  <c r="Q147" i="8"/>
  <c r="H437" i="8"/>
  <c r="P437" i="8"/>
  <c r="S437" i="8"/>
  <c r="I437" i="8"/>
  <c r="Q437" i="8"/>
  <c r="C437" i="8"/>
  <c r="J437" i="8"/>
  <c r="R437" i="8"/>
  <c r="K437" i="8"/>
  <c r="E437" i="8"/>
  <c r="M437" i="8"/>
  <c r="L437" i="8"/>
  <c r="N437" i="8"/>
  <c r="D437" i="8"/>
  <c r="F437" i="8"/>
  <c r="G437" i="8"/>
  <c r="O437" i="8"/>
  <c r="C245" i="8"/>
  <c r="K245" i="8"/>
  <c r="S245" i="8"/>
  <c r="D245" i="8"/>
  <c r="L245" i="8"/>
  <c r="E245" i="8"/>
  <c r="M245" i="8"/>
  <c r="H245" i="8"/>
  <c r="P245" i="8"/>
  <c r="G245" i="8"/>
  <c r="I245" i="8"/>
  <c r="J245" i="8"/>
  <c r="Q245" i="8"/>
  <c r="F245" i="8"/>
  <c r="R245" i="8"/>
  <c r="O245" i="8"/>
  <c r="N245" i="8"/>
  <c r="E390" i="8"/>
  <c r="M390" i="8"/>
  <c r="F390" i="8"/>
  <c r="N390" i="8"/>
  <c r="G390" i="8"/>
  <c r="O390" i="8"/>
  <c r="J390" i="8"/>
  <c r="R390" i="8"/>
  <c r="P390" i="8"/>
  <c r="Q390" i="8"/>
  <c r="C390" i="8"/>
  <c r="S390" i="8"/>
  <c r="D390" i="8"/>
  <c r="I390" i="8"/>
  <c r="K390" i="8"/>
  <c r="H390" i="8"/>
  <c r="L390" i="8"/>
  <c r="F63" i="8"/>
  <c r="N63" i="8"/>
  <c r="G63" i="8"/>
  <c r="O63" i="8"/>
  <c r="H63" i="8"/>
  <c r="P63" i="8"/>
  <c r="C63" i="8"/>
  <c r="K63" i="8"/>
  <c r="S63" i="8"/>
  <c r="E63" i="8"/>
  <c r="I63" i="8"/>
  <c r="J63" i="8"/>
  <c r="Q63" i="8"/>
  <c r="R63" i="8"/>
  <c r="D63" i="8"/>
  <c r="L63" i="8"/>
  <c r="M63" i="8"/>
  <c r="C156" i="8"/>
  <c r="K156" i="8"/>
  <c r="S156" i="8"/>
  <c r="D156" i="8"/>
  <c r="L156" i="8"/>
  <c r="E156" i="8"/>
  <c r="M156" i="8"/>
  <c r="H156" i="8"/>
  <c r="P156" i="8"/>
  <c r="I156" i="8"/>
  <c r="J156" i="8"/>
  <c r="N156" i="8"/>
  <c r="R156" i="8"/>
  <c r="F156" i="8"/>
  <c r="G156" i="8"/>
  <c r="O156" i="8"/>
  <c r="Q156" i="8"/>
  <c r="G373" i="8"/>
  <c r="O373" i="8"/>
  <c r="H373" i="8"/>
  <c r="P373" i="8"/>
  <c r="I373" i="8"/>
  <c r="Q373" i="8"/>
  <c r="D373" i="8"/>
  <c r="L373" i="8"/>
  <c r="R373" i="8"/>
  <c r="F373" i="8"/>
  <c r="C373" i="8"/>
  <c r="S373" i="8"/>
  <c r="E373" i="8"/>
  <c r="K373" i="8"/>
  <c r="J373" i="8"/>
  <c r="M373" i="8"/>
  <c r="N373" i="8"/>
  <c r="C325" i="8"/>
  <c r="K325" i="8"/>
  <c r="S325" i="8"/>
  <c r="D325" i="8"/>
  <c r="L325" i="8"/>
  <c r="E325" i="8"/>
  <c r="M325" i="8"/>
  <c r="H325" i="8"/>
  <c r="P325" i="8"/>
  <c r="O325" i="8"/>
  <c r="Q325" i="8"/>
  <c r="R325" i="8"/>
  <c r="I325" i="8"/>
  <c r="F325" i="8"/>
  <c r="N325" i="8"/>
  <c r="G325" i="8"/>
  <c r="J325" i="8"/>
  <c r="F486" i="8"/>
  <c r="N486" i="8"/>
  <c r="Q486" i="8"/>
  <c r="G486" i="8"/>
  <c r="O486" i="8"/>
  <c r="H486" i="8"/>
  <c r="P486" i="8"/>
  <c r="I486" i="8"/>
  <c r="C486" i="8"/>
  <c r="K486" i="8"/>
  <c r="S486" i="8"/>
  <c r="D486" i="8"/>
  <c r="E486" i="8"/>
  <c r="L486" i="8"/>
  <c r="J486" i="8"/>
  <c r="R486" i="8"/>
  <c r="M486" i="8"/>
  <c r="D463" i="8"/>
  <c r="L463" i="8"/>
  <c r="O463" i="8"/>
  <c r="E463" i="8"/>
  <c r="M463" i="8"/>
  <c r="G463" i="8"/>
  <c r="F463" i="8"/>
  <c r="N463" i="8"/>
  <c r="I463" i="8"/>
  <c r="Q463" i="8"/>
  <c r="K463" i="8"/>
  <c r="C463" i="8"/>
  <c r="P463" i="8"/>
  <c r="H463" i="8"/>
  <c r="R463" i="8"/>
  <c r="S463" i="8"/>
  <c r="J463" i="8"/>
  <c r="H533" i="8"/>
  <c r="P533" i="8"/>
  <c r="C533" i="8"/>
  <c r="I533" i="8"/>
  <c r="Q533" i="8"/>
  <c r="K533" i="8"/>
  <c r="J533" i="8"/>
  <c r="R533" i="8"/>
  <c r="S533" i="8"/>
  <c r="E533" i="8"/>
  <c r="M533" i="8"/>
  <c r="L533" i="8"/>
  <c r="N533" i="8"/>
  <c r="O533" i="8"/>
  <c r="G533" i="8"/>
  <c r="D533" i="8"/>
  <c r="F533" i="8"/>
  <c r="F470" i="8"/>
  <c r="N470" i="8"/>
  <c r="Q470" i="8"/>
  <c r="G470" i="8"/>
  <c r="O470" i="8"/>
  <c r="I470" i="8"/>
  <c r="H470" i="8"/>
  <c r="P470" i="8"/>
  <c r="C470" i="8"/>
  <c r="K470" i="8"/>
  <c r="S470" i="8"/>
  <c r="M470" i="8"/>
  <c r="D470" i="8"/>
  <c r="R470" i="8"/>
  <c r="E470" i="8"/>
  <c r="L470" i="8"/>
  <c r="J470" i="8"/>
  <c r="E342" i="8"/>
  <c r="M342" i="8"/>
  <c r="F342" i="8"/>
  <c r="N342" i="8"/>
  <c r="G342" i="8"/>
  <c r="O342" i="8"/>
  <c r="J342" i="8"/>
  <c r="R342" i="8"/>
  <c r="P342" i="8"/>
  <c r="D342" i="8"/>
  <c r="Q342" i="8"/>
  <c r="C342" i="8"/>
  <c r="S342" i="8"/>
  <c r="I342" i="8"/>
  <c r="L342" i="8"/>
  <c r="H342" i="8"/>
  <c r="K342" i="8"/>
  <c r="I306" i="8"/>
  <c r="Q306" i="8"/>
  <c r="J306" i="8"/>
  <c r="R306" i="8"/>
  <c r="C306" i="8"/>
  <c r="K306" i="8"/>
  <c r="S306" i="8"/>
  <c r="F306" i="8"/>
  <c r="N306" i="8"/>
  <c r="E306" i="8"/>
  <c r="G306" i="8"/>
  <c r="H306" i="8"/>
  <c r="O306" i="8"/>
  <c r="D306" i="8"/>
  <c r="M306" i="8"/>
  <c r="L306" i="8"/>
  <c r="P306" i="8"/>
  <c r="C185" i="8"/>
  <c r="K185" i="8"/>
  <c r="S185" i="8"/>
  <c r="D185" i="8"/>
  <c r="L185" i="8"/>
  <c r="E185" i="8"/>
  <c r="M185" i="8"/>
  <c r="H185" i="8"/>
  <c r="P185" i="8"/>
  <c r="O185" i="8"/>
  <c r="Q185" i="8"/>
  <c r="R185" i="8"/>
  <c r="I185" i="8"/>
  <c r="J185" i="8"/>
  <c r="G185" i="8"/>
  <c r="N185" i="8"/>
  <c r="F185" i="8"/>
  <c r="C229" i="8"/>
  <c r="K229" i="8"/>
  <c r="S229" i="8"/>
  <c r="D229" i="8"/>
  <c r="L229" i="8"/>
  <c r="E229" i="8"/>
  <c r="M229" i="8"/>
  <c r="H229" i="8"/>
  <c r="P229" i="8"/>
  <c r="G229" i="8"/>
  <c r="I229" i="8"/>
  <c r="J229" i="8"/>
  <c r="Q229" i="8"/>
  <c r="F229" i="8"/>
  <c r="R229" i="8"/>
  <c r="N229" i="8"/>
  <c r="O229" i="8"/>
  <c r="G86" i="8"/>
  <c r="O86" i="8"/>
  <c r="H86" i="8"/>
  <c r="P86" i="8"/>
  <c r="I86" i="8"/>
  <c r="Q86" i="8"/>
  <c r="D86" i="8"/>
  <c r="L86" i="8"/>
  <c r="E86" i="8"/>
  <c r="F86" i="8"/>
  <c r="J86" i="8"/>
  <c r="N86" i="8"/>
  <c r="M86" i="8"/>
  <c r="R86" i="8"/>
  <c r="S86" i="8"/>
  <c r="C86" i="8"/>
  <c r="K86" i="8"/>
  <c r="I348" i="8"/>
  <c r="Q348" i="8"/>
  <c r="J348" i="8"/>
  <c r="R348" i="8"/>
  <c r="C348" i="8"/>
  <c r="K348" i="8"/>
  <c r="S348" i="8"/>
  <c r="F348" i="8"/>
  <c r="N348" i="8"/>
  <c r="D348" i="8"/>
  <c r="E348" i="8"/>
  <c r="H348" i="8"/>
  <c r="G348" i="8"/>
  <c r="M348" i="8"/>
  <c r="O348" i="8"/>
  <c r="P348" i="8"/>
  <c r="L348" i="8"/>
  <c r="G130" i="8"/>
  <c r="O130" i="8"/>
  <c r="H130" i="8"/>
  <c r="P130" i="8"/>
  <c r="I130" i="8"/>
  <c r="Q130" i="8"/>
  <c r="D130" i="8"/>
  <c r="L130" i="8"/>
  <c r="M130" i="8"/>
  <c r="N130" i="8"/>
  <c r="R130" i="8"/>
  <c r="F130" i="8"/>
  <c r="J130" i="8"/>
  <c r="E130" i="8"/>
  <c r="K130" i="8"/>
  <c r="S130" i="8"/>
  <c r="C130" i="8"/>
  <c r="I153" i="8"/>
  <c r="Q153" i="8"/>
  <c r="J153" i="8"/>
  <c r="R153" i="8"/>
  <c r="C153" i="8"/>
  <c r="K153" i="8"/>
  <c r="S153" i="8"/>
  <c r="F153" i="8"/>
  <c r="N153" i="8"/>
  <c r="O153" i="8"/>
  <c r="P153" i="8"/>
  <c r="D153" i="8"/>
  <c r="H153" i="8"/>
  <c r="L153" i="8"/>
  <c r="M153" i="8"/>
  <c r="G153" i="8"/>
  <c r="E153" i="8"/>
  <c r="G215" i="8"/>
  <c r="O215" i="8"/>
  <c r="H215" i="8"/>
  <c r="P215" i="8"/>
  <c r="I215" i="8"/>
  <c r="Q215" i="8"/>
  <c r="D215" i="8"/>
  <c r="L215" i="8"/>
  <c r="C215" i="8"/>
  <c r="S215" i="8"/>
  <c r="E215" i="8"/>
  <c r="F215" i="8"/>
  <c r="M215" i="8"/>
  <c r="N215" i="8"/>
  <c r="J215" i="8"/>
  <c r="K215" i="8"/>
  <c r="R215" i="8"/>
  <c r="C281" i="8"/>
  <c r="K281" i="8"/>
  <c r="S281" i="8"/>
  <c r="D281" i="8"/>
  <c r="L281" i="8"/>
  <c r="E281" i="8"/>
  <c r="M281" i="8"/>
  <c r="H281" i="8"/>
  <c r="P281" i="8"/>
  <c r="G281" i="8"/>
  <c r="I281" i="8"/>
  <c r="J281" i="8"/>
  <c r="Q281" i="8"/>
  <c r="F281" i="8"/>
  <c r="O281" i="8"/>
  <c r="N281" i="8"/>
  <c r="R281" i="8"/>
  <c r="F430" i="8"/>
  <c r="N430" i="8"/>
  <c r="G430" i="8"/>
  <c r="O430" i="8"/>
  <c r="I430" i="8"/>
  <c r="H430" i="8"/>
  <c r="P430" i="8"/>
  <c r="Q430" i="8"/>
  <c r="C430" i="8"/>
  <c r="K430" i="8"/>
  <c r="S430" i="8"/>
  <c r="J430" i="8"/>
  <c r="D430" i="8"/>
  <c r="L430" i="8"/>
  <c r="M430" i="8"/>
  <c r="R430" i="8"/>
  <c r="E430" i="8"/>
  <c r="D435" i="8"/>
  <c r="L435" i="8"/>
  <c r="G435" i="8"/>
  <c r="E435" i="8"/>
  <c r="M435" i="8"/>
  <c r="O435" i="8"/>
  <c r="F435" i="8"/>
  <c r="N435" i="8"/>
  <c r="I435" i="8"/>
  <c r="Q435" i="8"/>
  <c r="C435" i="8"/>
  <c r="R435" i="8"/>
  <c r="H435" i="8"/>
  <c r="K435" i="8"/>
  <c r="P435" i="8"/>
  <c r="J435" i="8"/>
  <c r="S435" i="8"/>
  <c r="E175" i="8"/>
  <c r="M175" i="8"/>
  <c r="G175" i="8"/>
  <c r="O175" i="8"/>
  <c r="J175" i="8"/>
  <c r="R175" i="8"/>
  <c r="H175" i="8"/>
  <c r="I175" i="8"/>
  <c r="K175" i="8"/>
  <c r="C175" i="8"/>
  <c r="P175" i="8"/>
  <c r="N175" i="8"/>
  <c r="Q175" i="8"/>
  <c r="S175" i="8"/>
  <c r="D175" i="8"/>
  <c r="F175" i="8"/>
  <c r="L175" i="8"/>
  <c r="H449" i="8"/>
  <c r="P449" i="8"/>
  <c r="K449" i="8"/>
  <c r="I449" i="8"/>
  <c r="Q449" i="8"/>
  <c r="S449" i="8"/>
  <c r="J449" i="8"/>
  <c r="R449" i="8"/>
  <c r="C449" i="8"/>
  <c r="E449" i="8"/>
  <c r="M449" i="8"/>
  <c r="G449" i="8"/>
  <c r="L449" i="8"/>
  <c r="N449" i="8"/>
  <c r="O449" i="8"/>
  <c r="D449" i="8"/>
  <c r="F449" i="8"/>
  <c r="I356" i="8"/>
  <c r="Q356" i="8"/>
  <c r="J356" i="8"/>
  <c r="R356" i="8"/>
  <c r="C356" i="8"/>
  <c r="K356" i="8"/>
  <c r="S356" i="8"/>
  <c r="F356" i="8"/>
  <c r="N356" i="8"/>
  <c r="D356" i="8"/>
  <c r="E356" i="8"/>
  <c r="G356" i="8"/>
  <c r="H356" i="8"/>
  <c r="M356" i="8"/>
  <c r="P356" i="8"/>
  <c r="L356" i="8"/>
  <c r="O356" i="8"/>
  <c r="C403" i="8"/>
  <c r="E403" i="8"/>
  <c r="L403" i="8"/>
  <c r="G403" i="8"/>
  <c r="D403" i="8"/>
  <c r="M403" i="8"/>
  <c r="F403" i="8"/>
  <c r="N403" i="8"/>
  <c r="O403" i="8"/>
  <c r="I403" i="8"/>
  <c r="Q403" i="8"/>
  <c r="H403" i="8"/>
  <c r="K403" i="8"/>
  <c r="P403" i="8"/>
  <c r="S403" i="8"/>
  <c r="J403" i="8"/>
  <c r="R403" i="8"/>
  <c r="D515" i="8"/>
  <c r="L515" i="8"/>
  <c r="G515" i="8"/>
  <c r="E515" i="8"/>
  <c r="M515" i="8"/>
  <c r="F515" i="8"/>
  <c r="N515" i="8"/>
  <c r="O515" i="8"/>
  <c r="I515" i="8"/>
  <c r="Q515" i="8"/>
  <c r="P515" i="8"/>
  <c r="C515" i="8"/>
  <c r="R515" i="8"/>
  <c r="H515" i="8"/>
  <c r="J515" i="8"/>
  <c r="K515" i="8"/>
  <c r="S515" i="8"/>
  <c r="I85" i="8"/>
  <c r="Q85" i="8"/>
  <c r="J85" i="8"/>
  <c r="R85" i="8"/>
  <c r="C85" i="8"/>
  <c r="K85" i="8"/>
  <c r="S85" i="8"/>
  <c r="F85" i="8"/>
  <c r="N85" i="8"/>
  <c r="G85" i="8"/>
  <c r="H85" i="8"/>
  <c r="L85" i="8"/>
  <c r="P85" i="8"/>
  <c r="D85" i="8"/>
  <c r="E85" i="8"/>
  <c r="M85" i="8"/>
  <c r="O85" i="8"/>
  <c r="E167" i="8"/>
  <c r="M167" i="8"/>
  <c r="F167" i="8"/>
  <c r="N167" i="8"/>
  <c r="G167" i="8"/>
  <c r="O167" i="8"/>
  <c r="J167" i="8"/>
  <c r="R167" i="8"/>
  <c r="C167" i="8"/>
  <c r="S167" i="8"/>
  <c r="D167" i="8"/>
  <c r="H167" i="8"/>
  <c r="L167" i="8"/>
  <c r="P167" i="8"/>
  <c r="Q167" i="8"/>
  <c r="K167" i="8"/>
  <c r="I167" i="8"/>
  <c r="J536" i="8"/>
  <c r="R536" i="8"/>
  <c r="C536" i="8"/>
  <c r="K536" i="8"/>
  <c r="S536" i="8"/>
  <c r="E536" i="8"/>
  <c r="D536" i="8"/>
  <c r="L536" i="8"/>
  <c r="M536" i="8"/>
  <c r="G536" i="8"/>
  <c r="O536" i="8"/>
  <c r="P536" i="8"/>
  <c r="F536" i="8"/>
  <c r="H536" i="8"/>
  <c r="I536" i="8"/>
  <c r="N536" i="8"/>
  <c r="Q536" i="8"/>
  <c r="G199" i="8"/>
  <c r="O199" i="8"/>
  <c r="H199" i="8"/>
  <c r="P199" i="8"/>
  <c r="I199" i="8"/>
  <c r="Q199" i="8"/>
  <c r="D199" i="8"/>
  <c r="L199" i="8"/>
  <c r="C199" i="8"/>
  <c r="S199" i="8"/>
  <c r="E199" i="8"/>
  <c r="F199" i="8"/>
  <c r="M199" i="8"/>
  <c r="N199" i="8"/>
  <c r="K199" i="8"/>
  <c r="J199" i="8"/>
  <c r="R199" i="8"/>
  <c r="I360" i="8"/>
  <c r="Q360" i="8"/>
  <c r="J360" i="8"/>
  <c r="R360" i="8"/>
  <c r="C360" i="8"/>
  <c r="K360" i="8"/>
  <c r="S360" i="8"/>
  <c r="F360" i="8"/>
  <c r="N360" i="8"/>
  <c r="L360" i="8"/>
  <c r="P360" i="8"/>
  <c r="M360" i="8"/>
  <c r="O360" i="8"/>
  <c r="E360" i="8"/>
  <c r="H360" i="8"/>
  <c r="D360" i="8"/>
  <c r="G360" i="8"/>
  <c r="G341" i="8"/>
  <c r="O341" i="8"/>
  <c r="H341" i="8"/>
  <c r="P341" i="8"/>
  <c r="I341" i="8"/>
  <c r="Q341" i="8"/>
  <c r="D341" i="8"/>
  <c r="L341" i="8"/>
  <c r="R341" i="8"/>
  <c r="C341" i="8"/>
  <c r="S341" i="8"/>
  <c r="F341" i="8"/>
  <c r="E341" i="8"/>
  <c r="K341" i="8"/>
  <c r="M341" i="8"/>
  <c r="J341" i="8"/>
  <c r="N341" i="8"/>
  <c r="I234" i="8"/>
  <c r="Q234" i="8"/>
  <c r="J234" i="8"/>
  <c r="R234" i="8"/>
  <c r="C234" i="8"/>
  <c r="K234" i="8"/>
  <c r="S234" i="8"/>
  <c r="F234" i="8"/>
  <c r="N234" i="8"/>
  <c r="M234" i="8"/>
  <c r="O234" i="8"/>
  <c r="P234" i="8"/>
  <c r="G234" i="8"/>
  <c r="E234" i="8"/>
  <c r="H234" i="8"/>
  <c r="L234" i="8"/>
  <c r="D234" i="8"/>
  <c r="C201" i="8"/>
  <c r="K201" i="8"/>
  <c r="S201" i="8"/>
  <c r="D201" i="8"/>
  <c r="L201" i="8"/>
  <c r="E201" i="8"/>
  <c r="M201" i="8"/>
  <c r="H201" i="8"/>
  <c r="P201" i="8"/>
  <c r="O201" i="8"/>
  <c r="Q201" i="8"/>
  <c r="R201" i="8"/>
  <c r="I201" i="8"/>
  <c r="J201" i="8"/>
  <c r="F201" i="8"/>
  <c r="G201" i="8"/>
  <c r="N201" i="8"/>
  <c r="I93" i="8"/>
  <c r="Q93" i="8"/>
  <c r="J93" i="8"/>
  <c r="R93" i="8"/>
  <c r="C93" i="8"/>
  <c r="K93" i="8"/>
  <c r="S93" i="8"/>
  <c r="F93" i="8"/>
  <c r="N93" i="8"/>
  <c r="G93" i="8"/>
  <c r="H93" i="8"/>
  <c r="L93" i="8"/>
  <c r="P93" i="8"/>
  <c r="O93" i="8"/>
  <c r="D93" i="8"/>
  <c r="E93" i="8"/>
  <c r="M93" i="8"/>
  <c r="E107" i="8"/>
  <c r="M107" i="8"/>
  <c r="F107" i="8"/>
  <c r="N107" i="8"/>
  <c r="G107" i="8"/>
  <c r="O107" i="8"/>
  <c r="J107" i="8"/>
  <c r="R107" i="8"/>
  <c r="K107" i="8"/>
  <c r="L107" i="8"/>
  <c r="P107" i="8"/>
  <c r="D107" i="8"/>
  <c r="S107" i="8"/>
  <c r="H107" i="8"/>
  <c r="I107" i="8"/>
  <c r="C107" i="8"/>
  <c r="Q107" i="8"/>
  <c r="J428" i="8"/>
  <c r="R428" i="8"/>
  <c r="M428" i="8"/>
  <c r="C428" i="8"/>
  <c r="K428" i="8"/>
  <c r="S428" i="8"/>
  <c r="D428" i="8"/>
  <c r="L428" i="8"/>
  <c r="E428" i="8"/>
  <c r="G428" i="8"/>
  <c r="O428" i="8"/>
  <c r="F428" i="8"/>
  <c r="I428" i="8"/>
  <c r="N428" i="8"/>
  <c r="H428" i="8"/>
  <c r="P428" i="8"/>
  <c r="Q428" i="8"/>
  <c r="G154" i="8"/>
  <c r="O154" i="8"/>
  <c r="H154" i="8"/>
  <c r="P154" i="8"/>
  <c r="I154" i="8"/>
  <c r="Q154" i="8"/>
  <c r="D154" i="8"/>
  <c r="L154" i="8"/>
  <c r="M154" i="8"/>
  <c r="N154" i="8"/>
  <c r="R154" i="8"/>
  <c r="F154" i="8"/>
  <c r="E154" i="8"/>
  <c r="J154" i="8"/>
  <c r="K154" i="8"/>
  <c r="C154" i="8"/>
  <c r="S154" i="8"/>
  <c r="I26" i="8"/>
  <c r="I28" i="8"/>
  <c r="H28" i="8"/>
  <c r="J28" i="8"/>
  <c r="H26" i="8"/>
  <c r="I24" i="8"/>
  <c r="J26" i="8"/>
  <c r="H545" i="8"/>
  <c r="P545" i="8"/>
  <c r="K545" i="8"/>
  <c r="I545" i="8"/>
  <c r="Q545" i="8"/>
  <c r="S545" i="8"/>
  <c r="J545" i="8"/>
  <c r="R545" i="8"/>
  <c r="C545" i="8"/>
  <c r="E545" i="8"/>
  <c r="M545" i="8"/>
  <c r="G545" i="8"/>
  <c r="D545" i="8"/>
  <c r="L545" i="8"/>
  <c r="O545" i="8"/>
  <c r="N545" i="8"/>
  <c r="F545" i="8"/>
  <c r="F21" i="8"/>
  <c r="G21" i="8"/>
  <c r="E23" i="8"/>
  <c r="F23" i="8"/>
  <c r="G23" i="8"/>
  <c r="E21" i="8"/>
  <c r="F19" i="8"/>
  <c r="H517" i="8"/>
  <c r="P517" i="8"/>
  <c r="S517" i="8"/>
  <c r="I517" i="8"/>
  <c r="Q517" i="8"/>
  <c r="K517" i="8"/>
  <c r="J517" i="8"/>
  <c r="R517" i="8"/>
  <c r="C517" i="8"/>
  <c r="E517" i="8"/>
  <c r="M517" i="8"/>
  <c r="G517" i="8"/>
  <c r="N517" i="8"/>
  <c r="O517" i="8"/>
  <c r="D517" i="8"/>
  <c r="L517" i="8"/>
  <c r="F517" i="8"/>
  <c r="E296" i="8"/>
  <c r="M296" i="8"/>
  <c r="F296" i="8"/>
  <c r="N296" i="8"/>
  <c r="G296" i="8"/>
  <c r="O296" i="8"/>
  <c r="J296" i="8"/>
  <c r="R296" i="8"/>
  <c r="I296" i="8"/>
  <c r="K296" i="8"/>
  <c r="L296" i="8"/>
  <c r="C296" i="8"/>
  <c r="S296" i="8"/>
  <c r="P296" i="8"/>
  <c r="Q296" i="8"/>
  <c r="D296" i="8"/>
  <c r="H296" i="8"/>
  <c r="I298" i="8"/>
  <c r="Q298" i="8"/>
  <c r="J298" i="8"/>
  <c r="R298" i="8"/>
  <c r="C298" i="8"/>
  <c r="K298" i="8"/>
  <c r="S298" i="8"/>
  <c r="F298" i="8"/>
  <c r="N298" i="8"/>
  <c r="E298" i="8"/>
  <c r="G298" i="8"/>
  <c r="H298" i="8"/>
  <c r="O298" i="8"/>
  <c r="L298" i="8"/>
  <c r="M298" i="8"/>
  <c r="P298" i="8"/>
  <c r="D298" i="8"/>
  <c r="C309" i="8"/>
  <c r="K309" i="8"/>
  <c r="S309" i="8"/>
  <c r="D309" i="8"/>
  <c r="L309" i="8"/>
  <c r="E309" i="8"/>
  <c r="M309" i="8"/>
  <c r="H309" i="8"/>
  <c r="P309" i="8"/>
  <c r="O309" i="8"/>
  <c r="Q309" i="8"/>
  <c r="R309" i="8"/>
  <c r="I309" i="8"/>
  <c r="F309" i="8"/>
  <c r="G309" i="8"/>
  <c r="J309" i="8"/>
  <c r="N309" i="8"/>
  <c r="E119" i="8"/>
  <c r="M119" i="8"/>
  <c r="F119" i="8"/>
  <c r="N119" i="8"/>
  <c r="G119" i="8"/>
  <c r="O119" i="8"/>
  <c r="J119" i="8"/>
  <c r="R119" i="8"/>
  <c r="C119" i="8"/>
  <c r="S119" i="8"/>
  <c r="D119" i="8"/>
  <c r="H119" i="8"/>
  <c r="L119" i="8"/>
  <c r="P119" i="8"/>
  <c r="K119" i="8"/>
  <c r="Q119" i="8"/>
  <c r="I119" i="8"/>
  <c r="G311" i="8"/>
  <c r="O311" i="8"/>
  <c r="H311" i="8"/>
  <c r="P311" i="8"/>
  <c r="I311" i="8"/>
  <c r="Q311" i="8"/>
  <c r="D311" i="8"/>
  <c r="L311" i="8"/>
  <c r="K311" i="8"/>
  <c r="M311" i="8"/>
  <c r="N311" i="8"/>
  <c r="E311" i="8"/>
  <c r="J311" i="8"/>
  <c r="C311" i="8"/>
  <c r="F311" i="8"/>
  <c r="S311" i="8"/>
  <c r="R311" i="8"/>
  <c r="D407" i="8"/>
  <c r="L407" i="8"/>
  <c r="G407" i="8"/>
  <c r="E407" i="8"/>
  <c r="M407" i="8"/>
  <c r="F407" i="8"/>
  <c r="N407" i="8"/>
  <c r="O407" i="8"/>
  <c r="I407" i="8"/>
  <c r="Q407" i="8"/>
  <c r="R407" i="8"/>
  <c r="K407" i="8"/>
  <c r="P407" i="8"/>
  <c r="S407" i="8"/>
  <c r="C407" i="8"/>
  <c r="H407" i="8"/>
  <c r="J407" i="8"/>
  <c r="C176" i="8"/>
  <c r="K176" i="8"/>
  <c r="E176" i="8"/>
  <c r="M176" i="8"/>
  <c r="D176" i="8"/>
  <c r="N176" i="8"/>
  <c r="F176" i="8"/>
  <c r="O176" i="8"/>
  <c r="I176" i="8"/>
  <c r="R176" i="8"/>
  <c r="Q176" i="8"/>
  <c r="S176" i="8"/>
  <c r="J176" i="8"/>
  <c r="L176" i="8"/>
  <c r="G176" i="8"/>
  <c r="H176" i="8"/>
  <c r="P176" i="8"/>
  <c r="I137" i="8"/>
  <c r="Q137" i="8"/>
  <c r="J137" i="8"/>
  <c r="R137" i="8"/>
  <c r="C137" i="8"/>
  <c r="K137" i="8"/>
  <c r="S137" i="8"/>
  <c r="F137" i="8"/>
  <c r="N137" i="8"/>
  <c r="O137" i="8"/>
  <c r="P137" i="8"/>
  <c r="D137" i="8"/>
  <c r="H137" i="8"/>
  <c r="L137" i="8"/>
  <c r="G137" i="8"/>
  <c r="M137" i="8"/>
  <c r="E137" i="8"/>
  <c r="Q26" i="8"/>
  <c r="Q28" i="8"/>
  <c r="S28" i="8"/>
  <c r="S26" i="8"/>
  <c r="R26" i="8"/>
  <c r="R24" i="8"/>
  <c r="R28" i="8"/>
  <c r="G385" i="8"/>
  <c r="O385" i="8"/>
  <c r="H385" i="8"/>
  <c r="P385" i="8"/>
  <c r="I385" i="8"/>
  <c r="Q385" i="8"/>
  <c r="D385" i="8"/>
  <c r="L385" i="8"/>
  <c r="J385" i="8"/>
  <c r="N385" i="8"/>
  <c r="K385" i="8"/>
  <c r="M385" i="8"/>
  <c r="C385" i="8"/>
  <c r="S385" i="8"/>
  <c r="F385" i="8"/>
  <c r="E385" i="8"/>
  <c r="R385" i="8"/>
  <c r="E196" i="8"/>
  <c r="M196" i="8"/>
  <c r="F196" i="8"/>
  <c r="N196" i="8"/>
  <c r="G196" i="8"/>
  <c r="O196" i="8"/>
  <c r="J196" i="8"/>
  <c r="R196" i="8"/>
  <c r="I196" i="8"/>
  <c r="K196" i="8"/>
  <c r="L196" i="8"/>
  <c r="C196" i="8"/>
  <c r="S196" i="8"/>
  <c r="Q196" i="8"/>
  <c r="D196" i="8"/>
  <c r="P196" i="8"/>
  <c r="H196" i="8"/>
  <c r="F534" i="8"/>
  <c r="N534" i="8"/>
  <c r="I534" i="8"/>
  <c r="G534" i="8"/>
  <c r="O534" i="8"/>
  <c r="Q534" i="8"/>
  <c r="H534" i="8"/>
  <c r="P534" i="8"/>
  <c r="C534" i="8"/>
  <c r="K534" i="8"/>
  <c r="S534" i="8"/>
  <c r="M534" i="8"/>
  <c r="D534" i="8"/>
  <c r="J534" i="8"/>
  <c r="R534" i="8"/>
  <c r="E534" i="8"/>
  <c r="L534" i="8"/>
  <c r="E268" i="8"/>
  <c r="M268" i="8"/>
  <c r="F268" i="8"/>
  <c r="N268" i="8"/>
  <c r="G268" i="8"/>
  <c r="O268" i="8"/>
  <c r="J268" i="8"/>
  <c r="R268" i="8"/>
  <c r="Q268" i="8"/>
  <c r="C268" i="8"/>
  <c r="S268" i="8"/>
  <c r="D268" i="8"/>
  <c r="K268" i="8"/>
  <c r="H268" i="8"/>
  <c r="P268" i="8"/>
  <c r="I268" i="8"/>
  <c r="L268" i="8"/>
  <c r="J456" i="8"/>
  <c r="R456" i="8"/>
  <c r="E456" i="8"/>
  <c r="C456" i="8"/>
  <c r="K456" i="8"/>
  <c r="S456" i="8"/>
  <c r="D456" i="8"/>
  <c r="L456" i="8"/>
  <c r="M456" i="8"/>
  <c r="G456" i="8"/>
  <c r="O456" i="8"/>
  <c r="I456" i="8"/>
  <c r="F456" i="8"/>
  <c r="N456" i="8"/>
  <c r="P456" i="8"/>
  <c r="Q456" i="8"/>
  <c r="H456" i="8"/>
  <c r="J484" i="8"/>
  <c r="R484" i="8"/>
  <c r="E484" i="8"/>
  <c r="C484" i="8"/>
  <c r="K484" i="8"/>
  <c r="S484" i="8"/>
  <c r="M484" i="8"/>
  <c r="D484" i="8"/>
  <c r="L484" i="8"/>
  <c r="G484" i="8"/>
  <c r="O484" i="8"/>
  <c r="Q484" i="8"/>
  <c r="H484" i="8"/>
  <c r="F484" i="8"/>
  <c r="N484" i="8"/>
  <c r="I484" i="8"/>
  <c r="P484" i="8"/>
  <c r="C379" i="8"/>
  <c r="K379" i="8"/>
  <c r="S379" i="8"/>
  <c r="D379" i="8"/>
  <c r="L379" i="8"/>
  <c r="E379" i="8"/>
  <c r="M379" i="8"/>
  <c r="H379" i="8"/>
  <c r="P379" i="8"/>
  <c r="F379" i="8"/>
  <c r="J379" i="8"/>
  <c r="G379" i="8"/>
  <c r="I379" i="8"/>
  <c r="O379" i="8"/>
  <c r="N379" i="8"/>
  <c r="Q379" i="8"/>
  <c r="R379" i="8"/>
  <c r="C213" i="8"/>
  <c r="K213" i="8"/>
  <c r="S213" i="8"/>
  <c r="D213" i="8"/>
  <c r="L213" i="8"/>
  <c r="E213" i="8"/>
  <c r="M213" i="8"/>
  <c r="H213" i="8"/>
  <c r="P213" i="8"/>
  <c r="G213" i="8"/>
  <c r="I213" i="8"/>
  <c r="J213" i="8"/>
  <c r="Q213" i="8"/>
  <c r="F213" i="8"/>
  <c r="R213" i="8"/>
  <c r="O213" i="8"/>
  <c r="N213" i="8"/>
  <c r="D423" i="8"/>
  <c r="L423" i="8"/>
  <c r="O423" i="8"/>
  <c r="E423" i="8"/>
  <c r="M423" i="8"/>
  <c r="G423" i="8"/>
  <c r="F423" i="8"/>
  <c r="N423" i="8"/>
  <c r="I423" i="8"/>
  <c r="Q423" i="8"/>
  <c r="H423" i="8"/>
  <c r="P423" i="8"/>
  <c r="J423" i="8"/>
  <c r="R423" i="8"/>
  <c r="K423" i="8"/>
  <c r="S423" i="8"/>
  <c r="C423" i="8"/>
  <c r="E308" i="8"/>
  <c r="M308" i="8"/>
  <c r="F308" i="8"/>
  <c r="N308" i="8"/>
  <c r="G308" i="8"/>
  <c r="O308" i="8"/>
  <c r="J308" i="8"/>
  <c r="R308" i="8"/>
  <c r="Q308" i="8"/>
  <c r="C308" i="8"/>
  <c r="S308" i="8"/>
  <c r="D308" i="8"/>
  <c r="K308" i="8"/>
  <c r="I308" i="8"/>
  <c r="P308" i="8"/>
  <c r="H308" i="8"/>
  <c r="L308" i="8"/>
  <c r="G191" i="8"/>
  <c r="O191" i="8"/>
  <c r="H191" i="8"/>
  <c r="P191" i="8"/>
  <c r="I191" i="8"/>
  <c r="Q191" i="8"/>
  <c r="D191" i="8"/>
  <c r="L191" i="8"/>
  <c r="C191" i="8"/>
  <c r="S191" i="8"/>
  <c r="E191" i="8"/>
  <c r="F191" i="8"/>
  <c r="M191" i="8"/>
  <c r="K191" i="8"/>
  <c r="N191" i="8"/>
  <c r="R191" i="8"/>
  <c r="J191" i="8"/>
  <c r="Q21" i="8"/>
  <c r="R21" i="8"/>
  <c r="S21" i="8"/>
  <c r="S23" i="8"/>
  <c r="R23" i="8"/>
  <c r="R19" i="8"/>
  <c r="Q23" i="8"/>
  <c r="C217" i="8"/>
  <c r="K217" i="8"/>
  <c r="S217" i="8"/>
  <c r="D217" i="8"/>
  <c r="L217" i="8"/>
  <c r="E217" i="8"/>
  <c r="M217" i="8"/>
  <c r="H217" i="8"/>
  <c r="P217" i="8"/>
  <c r="O217" i="8"/>
  <c r="Q217" i="8"/>
  <c r="R217" i="8"/>
  <c r="I217" i="8"/>
  <c r="J217" i="8"/>
  <c r="G217" i="8"/>
  <c r="F217" i="8"/>
  <c r="N217" i="8"/>
  <c r="B64" i="8"/>
  <c r="A65" i="8"/>
  <c r="E208" i="8"/>
  <c r="M208" i="8"/>
  <c r="F208" i="8"/>
  <c r="N208" i="8"/>
  <c r="G208" i="8"/>
  <c r="O208" i="8"/>
  <c r="J208" i="8"/>
  <c r="R208" i="8"/>
  <c r="Q208" i="8"/>
  <c r="C208" i="8"/>
  <c r="S208" i="8"/>
  <c r="D208" i="8"/>
  <c r="K208" i="8"/>
  <c r="L208" i="8"/>
  <c r="H208" i="8"/>
  <c r="I208" i="8"/>
  <c r="P208" i="8"/>
  <c r="G166" i="8"/>
  <c r="O166" i="8"/>
  <c r="H166" i="8"/>
  <c r="P166" i="8"/>
  <c r="I166" i="8"/>
  <c r="Q166" i="8"/>
  <c r="D166" i="8"/>
  <c r="L166" i="8"/>
  <c r="E166" i="8"/>
  <c r="F166" i="8"/>
  <c r="J166" i="8"/>
  <c r="N166" i="8"/>
  <c r="M166" i="8"/>
  <c r="R166" i="8"/>
  <c r="S166" i="8"/>
  <c r="C166" i="8"/>
  <c r="K166" i="8"/>
  <c r="C277" i="8"/>
  <c r="K277" i="8"/>
  <c r="S277" i="8"/>
  <c r="D277" i="8"/>
  <c r="L277" i="8"/>
  <c r="E277" i="8"/>
  <c r="M277" i="8"/>
  <c r="H277" i="8"/>
  <c r="P277" i="8"/>
  <c r="O277" i="8"/>
  <c r="Q277" i="8"/>
  <c r="R277" i="8"/>
  <c r="I277" i="8"/>
  <c r="F277" i="8"/>
  <c r="N277" i="8"/>
  <c r="G277" i="8"/>
  <c r="J277" i="8"/>
  <c r="G389" i="8"/>
  <c r="O389" i="8"/>
  <c r="H389" i="8"/>
  <c r="P389" i="8"/>
  <c r="I389" i="8"/>
  <c r="Q389" i="8"/>
  <c r="D389" i="8"/>
  <c r="L389" i="8"/>
  <c r="R389" i="8"/>
  <c r="F389" i="8"/>
  <c r="C389" i="8"/>
  <c r="S389" i="8"/>
  <c r="E389" i="8"/>
  <c r="K389" i="8"/>
  <c r="J389" i="8"/>
  <c r="N389" i="8"/>
  <c r="M389" i="8"/>
  <c r="C168" i="8"/>
  <c r="K168" i="8"/>
  <c r="S168" i="8"/>
  <c r="D168" i="8"/>
  <c r="L168" i="8"/>
  <c r="E168" i="8"/>
  <c r="M168" i="8"/>
  <c r="H168" i="8"/>
  <c r="P168" i="8"/>
  <c r="Q168" i="8"/>
  <c r="R168" i="8"/>
  <c r="F168" i="8"/>
  <c r="J168" i="8"/>
  <c r="I168" i="8"/>
  <c r="N168" i="8"/>
  <c r="O168" i="8"/>
  <c r="G168" i="8"/>
  <c r="E330" i="8"/>
  <c r="M330" i="8"/>
  <c r="F330" i="8"/>
  <c r="N330" i="8"/>
  <c r="G330" i="8"/>
  <c r="O330" i="8"/>
  <c r="J330" i="8"/>
  <c r="R330" i="8"/>
  <c r="H330" i="8"/>
  <c r="I330" i="8"/>
  <c r="K330" i="8"/>
  <c r="L330" i="8"/>
  <c r="Q330" i="8"/>
  <c r="C330" i="8"/>
  <c r="P330" i="8"/>
  <c r="D330" i="8"/>
  <c r="S330" i="8"/>
  <c r="O11" i="8"/>
  <c r="O13" i="8"/>
  <c r="P11" i="8"/>
  <c r="O9" i="8"/>
  <c r="N13" i="8"/>
  <c r="N11" i="8"/>
  <c r="P13" i="8"/>
  <c r="G299" i="8"/>
  <c r="O299" i="8"/>
  <c r="H299" i="8"/>
  <c r="P299" i="8"/>
  <c r="I299" i="8"/>
  <c r="Q299" i="8"/>
  <c r="D299" i="8"/>
  <c r="L299" i="8"/>
  <c r="C299" i="8"/>
  <c r="S299" i="8"/>
  <c r="E299" i="8"/>
  <c r="F299" i="8"/>
  <c r="M299" i="8"/>
  <c r="K299" i="8"/>
  <c r="N299" i="8"/>
  <c r="R299" i="8"/>
  <c r="J299" i="8"/>
  <c r="C144" i="8"/>
  <c r="K144" i="8"/>
  <c r="S144" i="8"/>
  <c r="D144" i="8"/>
  <c r="L144" i="8"/>
  <c r="E144" i="8"/>
  <c r="M144" i="8"/>
  <c r="H144" i="8"/>
  <c r="P144" i="8"/>
  <c r="Q144" i="8"/>
  <c r="R144" i="8"/>
  <c r="F144" i="8"/>
  <c r="J144" i="8"/>
  <c r="N144" i="8"/>
  <c r="I144" i="8"/>
  <c r="O144" i="8"/>
  <c r="G144" i="8"/>
  <c r="D511" i="8"/>
  <c r="L511" i="8"/>
  <c r="G511" i="8"/>
  <c r="E511" i="8"/>
  <c r="M511" i="8"/>
  <c r="F511" i="8"/>
  <c r="N511" i="8"/>
  <c r="O511" i="8"/>
  <c r="I511" i="8"/>
  <c r="Q511" i="8"/>
  <c r="C511" i="8"/>
  <c r="H511" i="8"/>
  <c r="J511" i="8"/>
  <c r="K511" i="8"/>
  <c r="R511" i="8"/>
  <c r="S511" i="8"/>
  <c r="P511" i="8"/>
  <c r="D483" i="8"/>
  <c r="L483" i="8"/>
  <c r="E483" i="8"/>
  <c r="M483" i="8"/>
  <c r="O483" i="8"/>
  <c r="F483" i="8"/>
  <c r="N483" i="8"/>
  <c r="G483" i="8"/>
  <c r="I483" i="8"/>
  <c r="Q483" i="8"/>
  <c r="P483" i="8"/>
  <c r="K483" i="8"/>
  <c r="R483" i="8"/>
  <c r="H483" i="8"/>
  <c r="S483" i="8"/>
  <c r="C483" i="8"/>
  <c r="J483" i="8"/>
  <c r="I352" i="8"/>
  <c r="Q352" i="8"/>
  <c r="J352" i="8"/>
  <c r="R352" i="8"/>
  <c r="C352" i="8"/>
  <c r="K352" i="8"/>
  <c r="S352" i="8"/>
  <c r="F352" i="8"/>
  <c r="N352" i="8"/>
  <c r="L352" i="8"/>
  <c r="P352" i="8"/>
  <c r="M352" i="8"/>
  <c r="O352" i="8"/>
  <c r="E352" i="8"/>
  <c r="D352" i="8"/>
  <c r="G352" i="8"/>
  <c r="H352" i="8"/>
  <c r="J472" i="8"/>
  <c r="R472" i="8"/>
  <c r="E472" i="8"/>
  <c r="C472" i="8"/>
  <c r="K472" i="8"/>
  <c r="S472" i="8"/>
  <c r="D472" i="8"/>
  <c r="L472" i="8"/>
  <c r="M472" i="8"/>
  <c r="G472" i="8"/>
  <c r="O472" i="8"/>
  <c r="H472" i="8"/>
  <c r="Q472" i="8"/>
  <c r="I472" i="8"/>
  <c r="P472" i="8"/>
  <c r="F472" i="8"/>
  <c r="N472" i="8"/>
  <c r="C120" i="8"/>
  <c r="K120" i="8"/>
  <c r="S120" i="8"/>
  <c r="D120" i="8"/>
  <c r="L120" i="8"/>
  <c r="E120" i="8"/>
  <c r="M120" i="8"/>
  <c r="H120" i="8"/>
  <c r="P120" i="8"/>
  <c r="Q120" i="8"/>
  <c r="R120" i="8"/>
  <c r="F120" i="8"/>
  <c r="J120" i="8"/>
  <c r="I120" i="8"/>
  <c r="N120" i="8"/>
  <c r="O120" i="8"/>
  <c r="G120" i="8"/>
  <c r="H485" i="8"/>
  <c r="P485" i="8"/>
  <c r="K485" i="8"/>
  <c r="I485" i="8"/>
  <c r="Q485" i="8"/>
  <c r="S485" i="8"/>
  <c r="J485" i="8"/>
  <c r="R485" i="8"/>
  <c r="C485" i="8"/>
  <c r="E485" i="8"/>
  <c r="M485" i="8"/>
  <c r="G485" i="8"/>
  <c r="N485" i="8"/>
  <c r="O485" i="8"/>
  <c r="D485" i="8"/>
  <c r="F485" i="8"/>
  <c r="L485" i="8"/>
  <c r="E386" i="8"/>
  <c r="M386" i="8"/>
  <c r="F386" i="8"/>
  <c r="N386" i="8"/>
  <c r="G386" i="8"/>
  <c r="O386" i="8"/>
  <c r="J386" i="8"/>
  <c r="R386" i="8"/>
  <c r="H386" i="8"/>
  <c r="I386" i="8"/>
  <c r="L386" i="8"/>
  <c r="K386" i="8"/>
  <c r="Q386" i="8"/>
  <c r="P386" i="8"/>
  <c r="S386" i="8"/>
  <c r="C386" i="8"/>
  <c r="D386" i="8"/>
  <c r="G247" i="8"/>
  <c r="O247" i="8"/>
  <c r="H247" i="8"/>
  <c r="P247" i="8"/>
  <c r="I247" i="8"/>
  <c r="Q247" i="8"/>
  <c r="D247" i="8"/>
  <c r="L247" i="8"/>
  <c r="C247" i="8"/>
  <c r="S247" i="8"/>
  <c r="E247" i="8"/>
  <c r="F247" i="8"/>
  <c r="M247" i="8"/>
  <c r="N247" i="8"/>
  <c r="J247" i="8"/>
  <c r="K247" i="8"/>
  <c r="R247" i="8"/>
  <c r="G211" i="8"/>
  <c r="O211" i="8"/>
  <c r="H211" i="8"/>
  <c r="P211" i="8"/>
  <c r="I211" i="8"/>
  <c r="Q211" i="8"/>
  <c r="D211" i="8"/>
  <c r="L211" i="8"/>
  <c r="K211" i="8"/>
  <c r="M211" i="8"/>
  <c r="N211" i="8"/>
  <c r="E211" i="8"/>
  <c r="C211" i="8"/>
  <c r="F211" i="8"/>
  <c r="J211" i="8"/>
  <c r="R211" i="8"/>
  <c r="S211" i="8"/>
  <c r="I121" i="8"/>
  <c r="Q121" i="8"/>
  <c r="J121" i="8"/>
  <c r="R121" i="8"/>
  <c r="C121" i="8"/>
  <c r="K121" i="8"/>
  <c r="S121" i="8"/>
  <c r="F121" i="8"/>
  <c r="N121" i="8"/>
  <c r="O121" i="8"/>
  <c r="P121" i="8"/>
  <c r="D121" i="8"/>
  <c r="H121" i="8"/>
  <c r="L121" i="8"/>
  <c r="M121" i="8"/>
  <c r="E121" i="8"/>
  <c r="G121" i="8"/>
  <c r="E402" i="8"/>
  <c r="M402" i="8"/>
  <c r="F402" i="8"/>
  <c r="G402" i="8"/>
  <c r="O402" i="8"/>
  <c r="J402" i="8"/>
  <c r="R402" i="8"/>
  <c r="H402" i="8"/>
  <c r="I402" i="8"/>
  <c r="L402" i="8"/>
  <c r="K402" i="8"/>
  <c r="P402" i="8"/>
  <c r="S402" i="8"/>
  <c r="C402" i="8"/>
  <c r="N402" i="8"/>
  <c r="Q402" i="8"/>
  <c r="D402" i="8"/>
  <c r="C205" i="8"/>
  <c r="K205" i="8"/>
  <c r="S205" i="8"/>
  <c r="D205" i="8"/>
  <c r="L205" i="8"/>
  <c r="E205" i="8"/>
  <c r="M205" i="8"/>
  <c r="H205" i="8"/>
  <c r="P205" i="8"/>
  <c r="G205" i="8"/>
  <c r="I205" i="8"/>
  <c r="J205" i="8"/>
  <c r="Q205" i="8"/>
  <c r="O205" i="8"/>
  <c r="R205" i="8"/>
  <c r="N205" i="8"/>
  <c r="F205" i="8"/>
  <c r="G187" i="8"/>
  <c r="O187" i="8"/>
  <c r="H187" i="8"/>
  <c r="P187" i="8"/>
  <c r="I187" i="8"/>
  <c r="Q187" i="8"/>
  <c r="D187" i="8"/>
  <c r="L187" i="8"/>
  <c r="K187" i="8"/>
  <c r="M187" i="8"/>
  <c r="N187" i="8"/>
  <c r="E187" i="8"/>
  <c r="S187" i="8"/>
  <c r="F187" i="8"/>
  <c r="C187" i="8"/>
  <c r="J187" i="8"/>
  <c r="R187" i="8"/>
  <c r="J548" i="8"/>
  <c r="R548" i="8"/>
  <c r="C548" i="8"/>
  <c r="K548" i="8"/>
  <c r="S548" i="8"/>
  <c r="D548" i="8"/>
  <c r="L548" i="8"/>
  <c r="G548" i="8"/>
  <c r="O548" i="8"/>
  <c r="I548" i="8"/>
  <c r="E548" i="8"/>
  <c r="M548" i="8"/>
  <c r="P548" i="8"/>
  <c r="N548" i="8"/>
  <c r="Q548" i="8"/>
  <c r="F548" i="8"/>
  <c r="H548" i="8"/>
  <c r="G295" i="8"/>
  <c r="O295" i="8"/>
  <c r="H295" i="8"/>
  <c r="P295" i="8"/>
  <c r="I295" i="8"/>
  <c r="Q295" i="8"/>
  <c r="D295" i="8"/>
  <c r="L295" i="8"/>
  <c r="K295" i="8"/>
  <c r="M295" i="8"/>
  <c r="N295" i="8"/>
  <c r="E295" i="8"/>
  <c r="J295" i="8"/>
  <c r="C295" i="8"/>
  <c r="F295" i="8"/>
  <c r="S295" i="8"/>
  <c r="R295" i="8"/>
  <c r="E99" i="8"/>
  <c r="M99" i="8"/>
  <c r="F99" i="8"/>
  <c r="N99" i="8"/>
  <c r="G99" i="8"/>
  <c r="O99" i="8"/>
  <c r="J99" i="8"/>
  <c r="R99" i="8"/>
  <c r="K99" i="8"/>
  <c r="L99" i="8"/>
  <c r="P99" i="8"/>
  <c r="D99" i="8"/>
  <c r="C99" i="8"/>
  <c r="H99" i="8"/>
  <c r="I99" i="8"/>
  <c r="Q99" i="8"/>
  <c r="S99" i="8"/>
  <c r="I294" i="8"/>
  <c r="Q294" i="8"/>
  <c r="J294" i="8"/>
  <c r="R294" i="8"/>
  <c r="C294" i="8"/>
  <c r="K294" i="8"/>
  <c r="S294" i="8"/>
  <c r="F294" i="8"/>
  <c r="N294" i="8"/>
  <c r="M294" i="8"/>
  <c r="O294" i="8"/>
  <c r="P294" i="8"/>
  <c r="G294" i="8"/>
  <c r="E294" i="8"/>
  <c r="L294" i="8"/>
  <c r="H294" i="8"/>
  <c r="D294" i="8"/>
  <c r="E252" i="8"/>
  <c r="M252" i="8"/>
  <c r="F252" i="8"/>
  <c r="N252" i="8"/>
  <c r="G252" i="8"/>
  <c r="O252" i="8"/>
  <c r="J252" i="8"/>
  <c r="R252" i="8"/>
  <c r="Q252" i="8"/>
  <c r="C252" i="8"/>
  <c r="S252" i="8"/>
  <c r="D252" i="8"/>
  <c r="K252" i="8"/>
  <c r="H252" i="8"/>
  <c r="P252" i="8"/>
  <c r="I252" i="8"/>
  <c r="L252" i="8"/>
  <c r="F426" i="8"/>
  <c r="N426" i="8"/>
  <c r="I426" i="8"/>
  <c r="G426" i="8"/>
  <c r="O426" i="8"/>
  <c r="H426" i="8"/>
  <c r="P426" i="8"/>
  <c r="Q426" i="8"/>
  <c r="C426" i="8"/>
  <c r="K426" i="8"/>
  <c r="S426" i="8"/>
  <c r="R426" i="8"/>
  <c r="D426" i="8"/>
  <c r="J426" i="8"/>
  <c r="L426" i="8"/>
  <c r="E426" i="8"/>
  <c r="M426" i="8"/>
  <c r="D471" i="8"/>
  <c r="L471" i="8"/>
  <c r="E471" i="8"/>
  <c r="M471" i="8"/>
  <c r="O471" i="8"/>
  <c r="F471" i="8"/>
  <c r="N471" i="8"/>
  <c r="G471" i="8"/>
  <c r="I471" i="8"/>
  <c r="Q471" i="8"/>
  <c r="R471" i="8"/>
  <c r="J471" i="8"/>
  <c r="S471" i="8"/>
  <c r="C471" i="8"/>
  <c r="H471" i="8"/>
  <c r="K471" i="8"/>
  <c r="P471" i="8"/>
  <c r="G219" i="8"/>
  <c r="O219" i="8"/>
  <c r="H219" i="8"/>
  <c r="P219" i="8"/>
  <c r="I219" i="8"/>
  <c r="Q219" i="8"/>
  <c r="D219" i="8"/>
  <c r="L219" i="8"/>
  <c r="K219" i="8"/>
  <c r="M219" i="8"/>
  <c r="N219" i="8"/>
  <c r="E219" i="8"/>
  <c r="S219" i="8"/>
  <c r="F219" i="8"/>
  <c r="C219" i="8"/>
  <c r="J219" i="8"/>
  <c r="R219" i="8"/>
  <c r="G98" i="8"/>
  <c r="O98" i="8"/>
  <c r="H98" i="8"/>
  <c r="P98" i="8"/>
  <c r="I98" i="8"/>
  <c r="Q98" i="8"/>
  <c r="D98" i="8"/>
  <c r="L98" i="8"/>
  <c r="M98" i="8"/>
  <c r="N98" i="8"/>
  <c r="R98" i="8"/>
  <c r="F98" i="8"/>
  <c r="J98" i="8"/>
  <c r="E98" i="8"/>
  <c r="K98" i="8"/>
  <c r="S98" i="8"/>
  <c r="C98" i="8"/>
  <c r="F538" i="8"/>
  <c r="N538" i="8"/>
  <c r="I538" i="8"/>
  <c r="G538" i="8"/>
  <c r="O538" i="8"/>
  <c r="Q538" i="8"/>
  <c r="H538" i="8"/>
  <c r="P538" i="8"/>
  <c r="C538" i="8"/>
  <c r="K538" i="8"/>
  <c r="S538" i="8"/>
  <c r="E538" i="8"/>
  <c r="R538" i="8"/>
  <c r="J538" i="8"/>
  <c r="M538" i="8"/>
  <c r="L538" i="8"/>
  <c r="D538" i="8"/>
  <c r="F514" i="8"/>
  <c r="N514" i="8"/>
  <c r="G514" i="8"/>
  <c r="O514" i="8"/>
  <c r="Q514" i="8"/>
  <c r="H514" i="8"/>
  <c r="P514" i="8"/>
  <c r="I514" i="8"/>
  <c r="C514" i="8"/>
  <c r="K514" i="8"/>
  <c r="S514" i="8"/>
  <c r="L514" i="8"/>
  <c r="J514" i="8"/>
  <c r="M514" i="8"/>
  <c r="R514" i="8"/>
  <c r="D514" i="8"/>
  <c r="E514" i="8"/>
  <c r="J33" i="8"/>
  <c r="I31" i="8"/>
  <c r="I29" i="8"/>
  <c r="J31" i="8"/>
  <c r="I33" i="8"/>
  <c r="H31" i="8"/>
  <c r="H33" i="8"/>
  <c r="G365" i="8"/>
  <c r="O365" i="8"/>
  <c r="H365" i="8"/>
  <c r="P365" i="8"/>
  <c r="I365" i="8"/>
  <c r="Q365" i="8"/>
  <c r="D365" i="8"/>
  <c r="L365" i="8"/>
  <c r="R365" i="8"/>
  <c r="C365" i="8"/>
  <c r="S365" i="8"/>
  <c r="E365" i="8"/>
  <c r="F365" i="8"/>
  <c r="K365" i="8"/>
  <c r="J365" i="8"/>
  <c r="M365" i="8"/>
  <c r="N365" i="8"/>
  <c r="J452" i="8"/>
  <c r="R452" i="8"/>
  <c r="E452" i="8"/>
  <c r="C452" i="8"/>
  <c r="K452" i="8"/>
  <c r="S452" i="8"/>
  <c r="D452" i="8"/>
  <c r="L452" i="8"/>
  <c r="M452" i="8"/>
  <c r="G452" i="8"/>
  <c r="O452" i="8"/>
  <c r="Q452" i="8"/>
  <c r="F452" i="8"/>
  <c r="H452" i="8"/>
  <c r="P452" i="8"/>
  <c r="I452" i="8"/>
  <c r="N452" i="8"/>
  <c r="G315" i="8"/>
  <c r="O315" i="8"/>
  <c r="H315" i="8"/>
  <c r="P315" i="8"/>
  <c r="I315" i="8"/>
  <c r="Q315" i="8"/>
  <c r="D315" i="8"/>
  <c r="L315" i="8"/>
  <c r="C315" i="8"/>
  <c r="S315" i="8"/>
  <c r="E315" i="8"/>
  <c r="F315" i="8"/>
  <c r="M315" i="8"/>
  <c r="K315" i="8"/>
  <c r="N315" i="8"/>
  <c r="J315" i="8"/>
  <c r="R315" i="8"/>
  <c r="I186" i="8"/>
  <c r="Q186" i="8"/>
  <c r="J186" i="8"/>
  <c r="R186" i="8"/>
  <c r="C186" i="8"/>
  <c r="K186" i="8"/>
  <c r="S186" i="8"/>
  <c r="F186" i="8"/>
  <c r="N186" i="8"/>
  <c r="M186" i="8"/>
  <c r="O186" i="8"/>
  <c r="P186" i="8"/>
  <c r="G186" i="8"/>
  <c r="E186" i="8"/>
  <c r="H186" i="8"/>
  <c r="L186" i="8"/>
  <c r="D186" i="8"/>
  <c r="F462" i="8"/>
  <c r="N462" i="8"/>
  <c r="I462" i="8"/>
  <c r="G462" i="8"/>
  <c r="O462" i="8"/>
  <c r="H462" i="8"/>
  <c r="P462" i="8"/>
  <c r="Q462" i="8"/>
  <c r="C462" i="8"/>
  <c r="K462" i="8"/>
  <c r="S462" i="8"/>
  <c r="J462" i="8"/>
  <c r="L462" i="8"/>
  <c r="R462" i="8"/>
  <c r="M462" i="8"/>
  <c r="D462" i="8"/>
  <c r="E462" i="8"/>
  <c r="J440" i="8"/>
  <c r="R440" i="8"/>
  <c r="M440" i="8"/>
  <c r="C440" i="8"/>
  <c r="K440" i="8"/>
  <c r="S440" i="8"/>
  <c r="D440" i="8"/>
  <c r="L440" i="8"/>
  <c r="E440" i="8"/>
  <c r="G440" i="8"/>
  <c r="O440" i="8"/>
  <c r="H440" i="8"/>
  <c r="N440" i="8"/>
  <c r="I440" i="8"/>
  <c r="F440" i="8"/>
  <c r="Q440" i="8"/>
  <c r="P440" i="8"/>
  <c r="L23" i="8"/>
  <c r="L21" i="8"/>
  <c r="M23" i="8"/>
  <c r="L19" i="8"/>
  <c r="M21" i="8"/>
  <c r="K21" i="8"/>
  <c r="K23" i="8"/>
  <c r="G195" i="8"/>
  <c r="O195" i="8"/>
  <c r="H195" i="8"/>
  <c r="P195" i="8"/>
  <c r="I195" i="8"/>
  <c r="Q195" i="8"/>
  <c r="D195" i="8"/>
  <c r="L195" i="8"/>
  <c r="K195" i="8"/>
  <c r="M195" i="8"/>
  <c r="N195" i="8"/>
  <c r="E195" i="8"/>
  <c r="C195" i="8"/>
  <c r="F195" i="8"/>
  <c r="J195" i="8"/>
  <c r="S195" i="8"/>
  <c r="R195" i="8"/>
  <c r="E143" i="8"/>
  <c r="M143" i="8"/>
  <c r="F143" i="8"/>
  <c r="N143" i="8"/>
  <c r="G143" i="8"/>
  <c r="O143" i="8"/>
  <c r="J143" i="8"/>
  <c r="R143" i="8"/>
  <c r="C143" i="8"/>
  <c r="S143" i="8"/>
  <c r="D143" i="8"/>
  <c r="H143" i="8"/>
  <c r="L143" i="8"/>
  <c r="K143" i="8"/>
  <c r="P143" i="8"/>
  <c r="Q143" i="8"/>
  <c r="I143" i="8"/>
  <c r="P21" i="8"/>
  <c r="P23" i="8"/>
  <c r="O19" i="8"/>
  <c r="N23" i="8"/>
  <c r="O23" i="8"/>
  <c r="N21" i="8"/>
  <c r="O21" i="8"/>
  <c r="I101" i="8"/>
  <c r="Q101" i="8"/>
  <c r="J101" i="8"/>
  <c r="R101" i="8"/>
  <c r="C101" i="8"/>
  <c r="K101" i="8"/>
  <c r="S101" i="8"/>
  <c r="F101" i="8"/>
  <c r="N101" i="8"/>
  <c r="G101" i="8"/>
  <c r="H101" i="8"/>
  <c r="L101" i="8"/>
  <c r="P101" i="8"/>
  <c r="D101" i="8"/>
  <c r="E101" i="8"/>
  <c r="O101" i="8"/>
  <c r="M101" i="8"/>
  <c r="E135" i="8"/>
  <c r="M135" i="8"/>
  <c r="F135" i="8"/>
  <c r="N135" i="8"/>
  <c r="G135" i="8"/>
  <c r="O135" i="8"/>
  <c r="J135" i="8"/>
  <c r="R135" i="8"/>
  <c r="C135" i="8"/>
  <c r="S135" i="8"/>
  <c r="D135" i="8"/>
  <c r="H135" i="8"/>
  <c r="L135" i="8"/>
  <c r="P135" i="8"/>
  <c r="Q135" i="8"/>
  <c r="I135" i="8"/>
  <c r="K135" i="8"/>
  <c r="I141" i="8"/>
  <c r="Q141" i="8"/>
  <c r="J141" i="8"/>
  <c r="R141" i="8"/>
  <c r="C141" i="8"/>
  <c r="K141" i="8"/>
  <c r="S141" i="8"/>
  <c r="F141" i="8"/>
  <c r="N141" i="8"/>
  <c r="G141" i="8"/>
  <c r="H141" i="8"/>
  <c r="L141" i="8"/>
  <c r="P141" i="8"/>
  <c r="O141" i="8"/>
  <c r="D141" i="8"/>
  <c r="E141" i="8"/>
  <c r="M141" i="8"/>
  <c r="H21" i="8"/>
  <c r="H23" i="8"/>
  <c r="I19" i="8"/>
  <c r="I21" i="8"/>
  <c r="I23" i="8"/>
  <c r="J23" i="8"/>
  <c r="J21" i="8"/>
  <c r="D411" i="8"/>
  <c r="L411" i="8"/>
  <c r="O411" i="8"/>
  <c r="E411" i="8"/>
  <c r="M411" i="8"/>
  <c r="F411" i="8"/>
  <c r="N411" i="8"/>
  <c r="G411" i="8"/>
  <c r="I411" i="8"/>
  <c r="Q411" i="8"/>
  <c r="J411" i="8"/>
  <c r="H411" i="8"/>
  <c r="K411" i="8"/>
  <c r="S411" i="8"/>
  <c r="P411" i="8"/>
  <c r="R411" i="8"/>
  <c r="C411" i="8"/>
  <c r="H413" i="8"/>
  <c r="P413" i="8"/>
  <c r="C413" i="8"/>
  <c r="I413" i="8"/>
  <c r="Q413" i="8"/>
  <c r="K413" i="8"/>
  <c r="J413" i="8"/>
  <c r="R413" i="8"/>
  <c r="S413" i="8"/>
  <c r="E413" i="8"/>
  <c r="M413" i="8"/>
  <c r="O413" i="8"/>
  <c r="F413" i="8"/>
  <c r="D413" i="8"/>
  <c r="L413" i="8"/>
  <c r="N413" i="8"/>
  <c r="G413" i="8"/>
  <c r="C233" i="8"/>
  <c r="K233" i="8"/>
  <c r="S233" i="8"/>
  <c r="D233" i="8"/>
  <c r="L233" i="8"/>
  <c r="E233" i="8"/>
  <c r="M233" i="8"/>
  <c r="H233" i="8"/>
  <c r="P233" i="8"/>
  <c r="O233" i="8"/>
  <c r="Q233" i="8"/>
  <c r="R233" i="8"/>
  <c r="I233" i="8"/>
  <c r="J233" i="8"/>
  <c r="F233" i="8"/>
  <c r="G233" i="8"/>
  <c r="N233" i="8"/>
  <c r="G243" i="8"/>
  <c r="O243" i="8"/>
  <c r="H243" i="8"/>
  <c r="P243" i="8"/>
  <c r="I243" i="8"/>
  <c r="Q243" i="8"/>
  <c r="D243" i="8"/>
  <c r="L243" i="8"/>
  <c r="K243" i="8"/>
  <c r="M243" i="8"/>
  <c r="N243" i="8"/>
  <c r="E243" i="8"/>
  <c r="C243" i="8"/>
  <c r="F243" i="8"/>
  <c r="J243" i="8"/>
  <c r="R243" i="8"/>
  <c r="S243" i="8"/>
  <c r="H505" i="8"/>
  <c r="P505" i="8"/>
  <c r="C505" i="8"/>
  <c r="S505" i="8"/>
  <c r="I505" i="8"/>
  <c r="Q505" i="8"/>
  <c r="K505" i="8"/>
  <c r="J505" i="8"/>
  <c r="R505" i="8"/>
  <c r="E505" i="8"/>
  <c r="M505" i="8"/>
  <c r="D505" i="8"/>
  <c r="N505" i="8"/>
  <c r="F505" i="8"/>
  <c r="L505" i="8"/>
  <c r="O505" i="8"/>
  <c r="G505" i="8"/>
  <c r="D459" i="8"/>
  <c r="L459" i="8"/>
  <c r="E459" i="8"/>
  <c r="M459" i="8"/>
  <c r="O459" i="8"/>
  <c r="F459" i="8"/>
  <c r="N459" i="8"/>
  <c r="G459" i="8"/>
  <c r="I459" i="8"/>
  <c r="Q459" i="8"/>
  <c r="S459" i="8"/>
  <c r="H459" i="8"/>
  <c r="C459" i="8"/>
  <c r="P459" i="8"/>
  <c r="R459" i="8"/>
  <c r="J459" i="8"/>
  <c r="K459" i="8"/>
  <c r="G329" i="8"/>
  <c r="O329" i="8"/>
  <c r="H329" i="8"/>
  <c r="P329" i="8"/>
  <c r="I329" i="8"/>
  <c r="Q329" i="8"/>
  <c r="D329" i="8"/>
  <c r="L329" i="8"/>
  <c r="J329" i="8"/>
  <c r="K329" i="8"/>
  <c r="N329" i="8"/>
  <c r="M329" i="8"/>
  <c r="C329" i="8"/>
  <c r="S329" i="8"/>
  <c r="R329" i="8"/>
  <c r="E329" i="8"/>
  <c r="F329" i="8"/>
  <c r="D443" i="8"/>
  <c r="L443" i="8"/>
  <c r="O443" i="8"/>
  <c r="E443" i="8"/>
  <c r="M443" i="8"/>
  <c r="G443" i="8"/>
  <c r="F443" i="8"/>
  <c r="N443" i="8"/>
  <c r="I443" i="8"/>
  <c r="Q443" i="8"/>
  <c r="J443" i="8"/>
  <c r="R443" i="8"/>
  <c r="C443" i="8"/>
  <c r="K443" i="8"/>
  <c r="H443" i="8"/>
  <c r="P443" i="8"/>
  <c r="S443" i="8"/>
  <c r="C395" i="8"/>
  <c r="K395" i="8"/>
  <c r="S395" i="8"/>
  <c r="D395" i="8"/>
  <c r="L395" i="8"/>
  <c r="E395" i="8"/>
  <c r="M395" i="8"/>
  <c r="H395" i="8"/>
  <c r="P395" i="8"/>
  <c r="F395" i="8"/>
  <c r="J395" i="8"/>
  <c r="G395" i="8"/>
  <c r="I395" i="8"/>
  <c r="O395" i="8"/>
  <c r="R395" i="8"/>
  <c r="N395" i="8"/>
  <c r="Q395" i="8"/>
  <c r="E212" i="8"/>
  <c r="M212" i="8"/>
  <c r="F212" i="8"/>
  <c r="N212" i="8"/>
  <c r="G212" i="8"/>
  <c r="O212" i="8"/>
  <c r="J212" i="8"/>
  <c r="R212" i="8"/>
  <c r="I212" i="8"/>
  <c r="K212" i="8"/>
  <c r="L212" i="8"/>
  <c r="C212" i="8"/>
  <c r="S212" i="8"/>
  <c r="Q212" i="8"/>
  <c r="D212" i="8"/>
  <c r="H212" i="8"/>
  <c r="P212" i="8"/>
  <c r="G235" i="8"/>
  <c r="O235" i="8"/>
  <c r="H235" i="8"/>
  <c r="P235" i="8"/>
  <c r="I235" i="8"/>
  <c r="Q235" i="8"/>
  <c r="D235" i="8"/>
  <c r="L235" i="8"/>
  <c r="K235" i="8"/>
  <c r="M235" i="8"/>
  <c r="N235" i="8"/>
  <c r="E235" i="8"/>
  <c r="S235" i="8"/>
  <c r="F235" i="8"/>
  <c r="C235" i="8"/>
  <c r="J235" i="8"/>
  <c r="R235" i="8"/>
  <c r="G337" i="8"/>
  <c r="O337" i="8"/>
  <c r="H337" i="8"/>
  <c r="P337" i="8"/>
  <c r="I337" i="8"/>
  <c r="Q337" i="8"/>
  <c r="D337" i="8"/>
  <c r="L337" i="8"/>
  <c r="J337" i="8"/>
  <c r="K337" i="8"/>
  <c r="M337" i="8"/>
  <c r="N337" i="8"/>
  <c r="C337" i="8"/>
  <c r="S337" i="8"/>
  <c r="E337" i="8"/>
  <c r="R337" i="8"/>
  <c r="F337" i="8"/>
  <c r="C327" i="8"/>
  <c r="K327" i="8"/>
  <c r="S327" i="8"/>
  <c r="D327" i="8"/>
  <c r="L327" i="8"/>
  <c r="E327" i="8"/>
  <c r="M327" i="8"/>
  <c r="H327" i="8"/>
  <c r="P327" i="8"/>
  <c r="N327" i="8"/>
  <c r="O327" i="8"/>
  <c r="R327" i="8"/>
  <c r="Q327" i="8"/>
  <c r="G327" i="8"/>
  <c r="I327" i="8"/>
  <c r="J327" i="8"/>
  <c r="F327" i="8"/>
  <c r="H477" i="8"/>
  <c r="P477" i="8"/>
  <c r="C477" i="8"/>
  <c r="I477" i="8"/>
  <c r="Q477" i="8"/>
  <c r="K477" i="8"/>
  <c r="J477" i="8"/>
  <c r="R477" i="8"/>
  <c r="S477" i="8"/>
  <c r="E477" i="8"/>
  <c r="M477" i="8"/>
  <c r="O477" i="8"/>
  <c r="N477" i="8"/>
  <c r="F477" i="8"/>
  <c r="L477" i="8"/>
  <c r="D477" i="8"/>
  <c r="G477" i="8"/>
  <c r="G275" i="8"/>
  <c r="O275" i="8"/>
  <c r="H275" i="8"/>
  <c r="P275" i="8"/>
  <c r="I275" i="8"/>
  <c r="Q275" i="8"/>
  <c r="D275" i="8"/>
  <c r="L275" i="8"/>
  <c r="C275" i="8"/>
  <c r="S275" i="8"/>
  <c r="E275" i="8"/>
  <c r="F275" i="8"/>
  <c r="M275" i="8"/>
  <c r="J275" i="8"/>
  <c r="K275" i="8"/>
  <c r="R275" i="8"/>
  <c r="N275" i="8"/>
  <c r="E280" i="8"/>
  <c r="M280" i="8"/>
  <c r="F280" i="8"/>
  <c r="N280" i="8"/>
  <c r="G280" i="8"/>
  <c r="O280" i="8"/>
  <c r="J280" i="8"/>
  <c r="R280" i="8"/>
  <c r="I280" i="8"/>
  <c r="K280" i="8"/>
  <c r="L280" i="8"/>
  <c r="C280" i="8"/>
  <c r="S280" i="8"/>
  <c r="P280" i="8"/>
  <c r="Q280" i="8"/>
  <c r="H280" i="8"/>
  <c r="D280" i="8"/>
  <c r="C335" i="8"/>
  <c r="K335" i="8"/>
  <c r="S335" i="8"/>
  <c r="D335" i="8"/>
  <c r="L335" i="8"/>
  <c r="E335" i="8"/>
  <c r="M335" i="8"/>
  <c r="H335" i="8"/>
  <c r="P335" i="8"/>
  <c r="N335" i="8"/>
  <c r="O335" i="8"/>
  <c r="Q335" i="8"/>
  <c r="R335" i="8"/>
  <c r="G335" i="8"/>
  <c r="I335" i="8"/>
  <c r="J335" i="8"/>
  <c r="F335" i="8"/>
  <c r="D427" i="8"/>
  <c r="L427" i="8"/>
  <c r="G427" i="8"/>
  <c r="E427" i="8"/>
  <c r="M427" i="8"/>
  <c r="O427" i="8"/>
  <c r="F427" i="8"/>
  <c r="N427" i="8"/>
  <c r="I427" i="8"/>
  <c r="Q427" i="8"/>
  <c r="S427" i="8"/>
  <c r="H427" i="8"/>
  <c r="R427" i="8"/>
  <c r="K427" i="8"/>
  <c r="P427" i="8"/>
  <c r="C427" i="8"/>
  <c r="J427" i="8"/>
  <c r="I368" i="8"/>
  <c r="Q368" i="8"/>
  <c r="J368" i="8"/>
  <c r="R368" i="8"/>
  <c r="C368" i="8"/>
  <c r="K368" i="8"/>
  <c r="S368" i="8"/>
  <c r="F368" i="8"/>
  <c r="N368" i="8"/>
  <c r="L368" i="8"/>
  <c r="M368" i="8"/>
  <c r="O368" i="8"/>
  <c r="P368" i="8"/>
  <c r="E368" i="8"/>
  <c r="D368" i="8"/>
  <c r="H368" i="8"/>
  <c r="G368" i="8"/>
  <c r="C289" i="8"/>
  <c r="K289" i="8"/>
  <c r="S289" i="8"/>
  <c r="D289" i="8"/>
  <c r="L289" i="8"/>
  <c r="E289" i="8"/>
  <c r="M289" i="8"/>
  <c r="H289" i="8"/>
  <c r="P289" i="8"/>
  <c r="G289" i="8"/>
  <c r="I289" i="8"/>
  <c r="J289" i="8"/>
  <c r="Q289" i="8"/>
  <c r="N289" i="8"/>
  <c r="O289" i="8"/>
  <c r="R289" i="8"/>
  <c r="F289" i="8"/>
  <c r="E139" i="8"/>
  <c r="M139" i="8"/>
  <c r="F139" i="8"/>
  <c r="N139" i="8"/>
  <c r="G139" i="8"/>
  <c r="O139" i="8"/>
  <c r="J139" i="8"/>
  <c r="R139" i="8"/>
  <c r="K139" i="8"/>
  <c r="L139" i="8"/>
  <c r="P139" i="8"/>
  <c r="D139" i="8"/>
  <c r="S139" i="8"/>
  <c r="H139" i="8"/>
  <c r="I139" i="8"/>
  <c r="C139" i="8"/>
  <c r="Q139" i="8"/>
  <c r="I266" i="8"/>
  <c r="Q266" i="8"/>
  <c r="J266" i="8"/>
  <c r="R266" i="8"/>
  <c r="C266" i="8"/>
  <c r="K266" i="8"/>
  <c r="S266" i="8"/>
  <c r="F266" i="8"/>
  <c r="N266" i="8"/>
  <c r="E266" i="8"/>
  <c r="G266" i="8"/>
  <c r="H266" i="8"/>
  <c r="O266" i="8"/>
  <c r="L266" i="8"/>
  <c r="M266" i="8"/>
  <c r="P266" i="8"/>
  <c r="D266" i="8"/>
  <c r="J444" i="8"/>
  <c r="R444" i="8"/>
  <c r="C444" i="8"/>
  <c r="K444" i="8"/>
  <c r="S444" i="8"/>
  <c r="E444" i="8"/>
  <c r="D444" i="8"/>
  <c r="L444" i="8"/>
  <c r="M444" i="8"/>
  <c r="G444" i="8"/>
  <c r="O444" i="8"/>
  <c r="N444" i="8"/>
  <c r="P444" i="8"/>
  <c r="Q444" i="8"/>
  <c r="F444" i="8"/>
  <c r="H444" i="8"/>
  <c r="I444" i="8"/>
  <c r="C331" i="8"/>
  <c r="K331" i="8"/>
  <c r="S331" i="8"/>
  <c r="D331" i="8"/>
  <c r="L331" i="8"/>
  <c r="E331" i="8"/>
  <c r="M331" i="8"/>
  <c r="H331" i="8"/>
  <c r="P331" i="8"/>
  <c r="F331" i="8"/>
  <c r="J331" i="8"/>
  <c r="G331" i="8"/>
  <c r="I331" i="8"/>
  <c r="O331" i="8"/>
  <c r="R331" i="8"/>
  <c r="Q331" i="8"/>
  <c r="N331" i="8"/>
  <c r="D547" i="8"/>
  <c r="L547" i="8"/>
  <c r="E547" i="8"/>
  <c r="M547" i="8"/>
  <c r="F547" i="8"/>
  <c r="N547" i="8"/>
  <c r="I547" i="8"/>
  <c r="Q547" i="8"/>
  <c r="K547" i="8"/>
  <c r="R547" i="8"/>
  <c r="S547" i="8"/>
  <c r="O547" i="8"/>
  <c r="P547" i="8"/>
  <c r="G547" i="8"/>
  <c r="H547" i="8"/>
  <c r="C547" i="8"/>
  <c r="J547" i="8"/>
  <c r="F406" i="8"/>
  <c r="N406" i="8"/>
  <c r="G406" i="8"/>
  <c r="O406" i="8"/>
  <c r="Q406" i="8"/>
  <c r="H406" i="8"/>
  <c r="P406" i="8"/>
  <c r="I406" i="8"/>
  <c r="C406" i="8"/>
  <c r="K406" i="8"/>
  <c r="S406" i="8"/>
  <c r="M406" i="8"/>
  <c r="D406" i="8"/>
  <c r="R406" i="8"/>
  <c r="E406" i="8"/>
  <c r="J406" i="8"/>
  <c r="L406" i="8"/>
  <c r="G397" i="8"/>
  <c r="O397" i="8"/>
  <c r="H397" i="8"/>
  <c r="P397" i="8"/>
  <c r="I397" i="8"/>
  <c r="Q397" i="8"/>
  <c r="D397" i="8"/>
  <c r="L397" i="8"/>
  <c r="R397" i="8"/>
  <c r="C397" i="8"/>
  <c r="S397" i="8"/>
  <c r="E397" i="8"/>
  <c r="F397" i="8"/>
  <c r="K397" i="8"/>
  <c r="J397" i="8"/>
  <c r="M397" i="8"/>
  <c r="N397" i="8"/>
  <c r="I210" i="8"/>
  <c r="Q210" i="8"/>
  <c r="J210" i="8"/>
  <c r="R210" i="8"/>
  <c r="C210" i="8"/>
  <c r="K210" i="8"/>
  <c r="S210" i="8"/>
  <c r="F210" i="8"/>
  <c r="N210" i="8"/>
  <c r="M210" i="8"/>
  <c r="O210" i="8"/>
  <c r="P210" i="8"/>
  <c r="G210" i="8"/>
  <c r="H210" i="8"/>
  <c r="E210" i="8"/>
  <c r="D210" i="8"/>
  <c r="L210" i="8"/>
  <c r="J448" i="8"/>
  <c r="R448" i="8"/>
  <c r="E448" i="8"/>
  <c r="C448" i="8"/>
  <c r="K448" i="8"/>
  <c r="S448" i="8"/>
  <c r="M448" i="8"/>
  <c r="D448" i="8"/>
  <c r="L448" i="8"/>
  <c r="G448" i="8"/>
  <c r="O448" i="8"/>
  <c r="F448" i="8"/>
  <c r="P448" i="8"/>
  <c r="H448" i="8"/>
  <c r="N448" i="8"/>
  <c r="I448" i="8"/>
  <c r="Q448" i="8"/>
  <c r="H445" i="8"/>
  <c r="P445" i="8"/>
  <c r="C445" i="8"/>
  <c r="S445" i="8"/>
  <c r="I445" i="8"/>
  <c r="Q445" i="8"/>
  <c r="K445" i="8"/>
  <c r="J445" i="8"/>
  <c r="R445" i="8"/>
  <c r="E445" i="8"/>
  <c r="M445" i="8"/>
  <c r="O445" i="8"/>
  <c r="G445" i="8"/>
  <c r="D445" i="8"/>
  <c r="F445" i="8"/>
  <c r="L445" i="8"/>
  <c r="N445" i="8"/>
  <c r="C172" i="8"/>
  <c r="K172" i="8"/>
  <c r="S172" i="8"/>
  <c r="E172" i="8"/>
  <c r="M172" i="8"/>
  <c r="H172" i="8"/>
  <c r="P172" i="8"/>
  <c r="J172" i="8"/>
  <c r="L172" i="8"/>
  <c r="N172" i="8"/>
  <c r="F172" i="8"/>
  <c r="R172" i="8"/>
  <c r="Q172" i="8"/>
  <c r="G172" i="8"/>
  <c r="D172" i="8"/>
  <c r="I172" i="8"/>
  <c r="O172" i="8"/>
  <c r="F482" i="8"/>
  <c r="N482" i="8"/>
  <c r="Q482" i="8"/>
  <c r="G482" i="8"/>
  <c r="O482" i="8"/>
  <c r="I482" i="8"/>
  <c r="H482" i="8"/>
  <c r="P482" i="8"/>
  <c r="C482" i="8"/>
  <c r="K482" i="8"/>
  <c r="S482" i="8"/>
  <c r="L482" i="8"/>
  <c r="M482" i="8"/>
  <c r="E482" i="8"/>
  <c r="J482" i="8"/>
  <c r="R482" i="8"/>
  <c r="D482" i="8"/>
  <c r="E28" i="8"/>
  <c r="E26" i="8"/>
  <c r="F28" i="8"/>
  <c r="G28" i="8"/>
  <c r="F26" i="8"/>
  <c r="G26" i="8"/>
  <c r="F24" i="8"/>
  <c r="I125" i="8"/>
  <c r="Q125" i="8"/>
  <c r="J125" i="8"/>
  <c r="R125" i="8"/>
  <c r="C125" i="8"/>
  <c r="K125" i="8"/>
  <c r="S125" i="8"/>
  <c r="F125" i="8"/>
  <c r="N125" i="8"/>
  <c r="G125" i="8"/>
  <c r="H125" i="8"/>
  <c r="L125" i="8"/>
  <c r="P125" i="8"/>
  <c r="O125" i="8"/>
  <c r="D125" i="8"/>
  <c r="E125" i="8"/>
  <c r="M125" i="8"/>
  <c r="J480" i="8"/>
  <c r="R480" i="8"/>
  <c r="E480" i="8"/>
  <c r="C480" i="8"/>
  <c r="K480" i="8"/>
  <c r="S480" i="8"/>
  <c r="D480" i="8"/>
  <c r="L480" i="8"/>
  <c r="M480" i="8"/>
  <c r="G480" i="8"/>
  <c r="O480" i="8"/>
  <c r="F480" i="8"/>
  <c r="P480" i="8"/>
  <c r="H480" i="8"/>
  <c r="I480" i="8"/>
  <c r="N480" i="8"/>
  <c r="Q480" i="8"/>
  <c r="F438" i="8"/>
  <c r="N438" i="8"/>
  <c r="G438" i="8"/>
  <c r="O438" i="8"/>
  <c r="I438" i="8"/>
  <c r="H438" i="8"/>
  <c r="P438" i="8"/>
  <c r="Q438" i="8"/>
  <c r="C438" i="8"/>
  <c r="K438" i="8"/>
  <c r="S438" i="8"/>
  <c r="M438" i="8"/>
  <c r="J438" i="8"/>
  <c r="L438" i="8"/>
  <c r="R438" i="8"/>
  <c r="D438" i="8"/>
  <c r="E438" i="8"/>
  <c r="E200" i="8"/>
  <c r="M200" i="8"/>
  <c r="F200" i="8"/>
  <c r="N200" i="8"/>
  <c r="G200" i="8"/>
  <c r="O200" i="8"/>
  <c r="J200" i="8"/>
  <c r="R200" i="8"/>
  <c r="Q200" i="8"/>
  <c r="C200" i="8"/>
  <c r="S200" i="8"/>
  <c r="D200" i="8"/>
  <c r="K200" i="8"/>
  <c r="I200" i="8"/>
  <c r="L200" i="8"/>
  <c r="P200" i="8"/>
  <c r="H200" i="8"/>
  <c r="C209" i="8"/>
  <c r="K209" i="8"/>
  <c r="S209" i="8"/>
  <c r="D209" i="8"/>
  <c r="L209" i="8"/>
  <c r="E209" i="8"/>
  <c r="M209" i="8"/>
  <c r="H209" i="8"/>
  <c r="P209" i="8"/>
  <c r="O209" i="8"/>
  <c r="Q209" i="8"/>
  <c r="R209" i="8"/>
  <c r="I209" i="8"/>
  <c r="G209" i="8"/>
  <c r="J209" i="8"/>
  <c r="N209" i="8"/>
  <c r="F209" i="8"/>
  <c r="C193" i="8"/>
  <c r="K193" i="8"/>
  <c r="S193" i="8"/>
  <c r="D193" i="8"/>
  <c r="L193" i="8"/>
  <c r="E193" i="8"/>
  <c r="M193" i="8"/>
  <c r="H193" i="8"/>
  <c r="P193" i="8"/>
  <c r="O193" i="8"/>
  <c r="Q193" i="8"/>
  <c r="R193" i="8"/>
  <c r="I193" i="8"/>
  <c r="G193" i="8"/>
  <c r="J193" i="8"/>
  <c r="N193" i="8"/>
  <c r="F193" i="8"/>
  <c r="D431" i="8"/>
  <c r="L431" i="8"/>
  <c r="G431" i="8"/>
  <c r="E431" i="8"/>
  <c r="M431" i="8"/>
  <c r="O431" i="8"/>
  <c r="F431" i="8"/>
  <c r="N431" i="8"/>
  <c r="I431" i="8"/>
  <c r="Q431" i="8"/>
  <c r="K431" i="8"/>
  <c r="J431" i="8"/>
  <c r="P431" i="8"/>
  <c r="S431" i="8"/>
  <c r="R431" i="8"/>
  <c r="C431" i="8"/>
  <c r="H431" i="8"/>
  <c r="E95" i="8"/>
  <c r="M95" i="8"/>
  <c r="F95" i="8"/>
  <c r="N95" i="8"/>
  <c r="G95" i="8"/>
  <c r="O95" i="8"/>
  <c r="J95" i="8"/>
  <c r="R95" i="8"/>
  <c r="C95" i="8"/>
  <c r="S95" i="8"/>
  <c r="D95" i="8"/>
  <c r="H95" i="8"/>
  <c r="L95" i="8"/>
  <c r="K95" i="8"/>
  <c r="P95" i="8"/>
  <c r="Q95" i="8"/>
  <c r="I95" i="8"/>
  <c r="C363" i="8"/>
  <c r="K363" i="8"/>
  <c r="S363" i="8"/>
  <c r="D363" i="8"/>
  <c r="L363" i="8"/>
  <c r="E363" i="8"/>
  <c r="M363" i="8"/>
  <c r="H363" i="8"/>
  <c r="P363" i="8"/>
  <c r="F363" i="8"/>
  <c r="J363" i="8"/>
  <c r="G363" i="8"/>
  <c r="I363" i="8"/>
  <c r="O363" i="8"/>
  <c r="R363" i="8"/>
  <c r="N363" i="8"/>
  <c r="Q363" i="8"/>
  <c r="E123" i="8"/>
  <c r="M123" i="8"/>
  <c r="F123" i="8"/>
  <c r="N123" i="8"/>
  <c r="G123" i="8"/>
  <c r="O123" i="8"/>
  <c r="J123" i="8"/>
  <c r="R123" i="8"/>
  <c r="K123" i="8"/>
  <c r="L123" i="8"/>
  <c r="P123" i="8"/>
  <c r="D123" i="8"/>
  <c r="S123" i="8"/>
  <c r="H123" i="8"/>
  <c r="C123" i="8"/>
  <c r="I123" i="8"/>
  <c r="Q123" i="8"/>
  <c r="I173" i="8"/>
  <c r="Q173" i="8"/>
  <c r="C173" i="8"/>
  <c r="K173" i="8"/>
  <c r="S173" i="8"/>
  <c r="F173" i="8"/>
  <c r="N173" i="8"/>
  <c r="E173" i="8"/>
  <c r="R173" i="8"/>
  <c r="G173" i="8"/>
  <c r="H173" i="8"/>
  <c r="M173" i="8"/>
  <c r="D173" i="8"/>
  <c r="O173" i="8"/>
  <c r="P173" i="8"/>
  <c r="L173" i="8"/>
  <c r="J173" i="8"/>
  <c r="I165" i="8"/>
  <c r="Q165" i="8"/>
  <c r="J165" i="8"/>
  <c r="R165" i="8"/>
  <c r="C165" i="8"/>
  <c r="K165" i="8"/>
  <c r="S165" i="8"/>
  <c r="F165" i="8"/>
  <c r="N165" i="8"/>
  <c r="G165" i="8"/>
  <c r="H165" i="8"/>
  <c r="L165" i="8"/>
  <c r="P165" i="8"/>
  <c r="D165" i="8"/>
  <c r="E165" i="8"/>
  <c r="O165" i="8"/>
  <c r="M165" i="8"/>
  <c r="J500" i="8"/>
  <c r="R500" i="8"/>
  <c r="E500" i="8"/>
  <c r="C500" i="8"/>
  <c r="K500" i="8"/>
  <c r="S500" i="8"/>
  <c r="M500" i="8"/>
  <c r="D500" i="8"/>
  <c r="L500" i="8"/>
  <c r="G500" i="8"/>
  <c r="O500" i="8"/>
  <c r="H500" i="8"/>
  <c r="I500" i="8"/>
  <c r="N500" i="8"/>
  <c r="P500" i="8"/>
  <c r="Q500" i="8"/>
  <c r="F500" i="8"/>
  <c r="E224" i="8"/>
  <c r="M224" i="8"/>
  <c r="F224" i="8"/>
  <c r="N224" i="8"/>
  <c r="G224" i="8"/>
  <c r="O224" i="8"/>
  <c r="J224" i="8"/>
  <c r="R224" i="8"/>
  <c r="Q224" i="8"/>
  <c r="C224" i="8"/>
  <c r="S224" i="8"/>
  <c r="D224" i="8"/>
  <c r="K224" i="8"/>
  <c r="L224" i="8"/>
  <c r="I224" i="8"/>
  <c r="H224" i="8"/>
  <c r="P224" i="8"/>
  <c r="S31" i="8"/>
  <c r="R33" i="8"/>
  <c r="R29" i="8"/>
  <c r="Q33" i="8"/>
  <c r="Q31" i="8"/>
  <c r="S33" i="8"/>
  <c r="R31" i="8"/>
  <c r="F502" i="8"/>
  <c r="N502" i="8"/>
  <c r="Q502" i="8"/>
  <c r="G502" i="8"/>
  <c r="O502" i="8"/>
  <c r="H502" i="8"/>
  <c r="P502" i="8"/>
  <c r="I502" i="8"/>
  <c r="C502" i="8"/>
  <c r="K502" i="8"/>
  <c r="S502" i="8"/>
  <c r="M502" i="8"/>
  <c r="D502" i="8"/>
  <c r="J502" i="8"/>
  <c r="R502" i="8"/>
  <c r="L502" i="8"/>
  <c r="E502" i="8"/>
  <c r="I340" i="8"/>
  <c r="Q340" i="8"/>
  <c r="J340" i="8"/>
  <c r="R340" i="8"/>
  <c r="C340" i="8"/>
  <c r="K340" i="8"/>
  <c r="S340" i="8"/>
  <c r="F340" i="8"/>
  <c r="N340" i="8"/>
  <c r="D340" i="8"/>
  <c r="E340" i="8"/>
  <c r="G340" i="8"/>
  <c r="H340" i="8"/>
  <c r="M340" i="8"/>
  <c r="O340" i="8"/>
  <c r="L340" i="8"/>
  <c r="P340" i="8"/>
  <c r="H469" i="8"/>
  <c r="P469" i="8"/>
  <c r="K469" i="8"/>
  <c r="I469" i="8"/>
  <c r="Q469" i="8"/>
  <c r="C469" i="8"/>
  <c r="J469" i="8"/>
  <c r="R469" i="8"/>
  <c r="S469" i="8"/>
  <c r="E469" i="8"/>
  <c r="M469" i="8"/>
  <c r="L469" i="8"/>
  <c r="F469" i="8"/>
  <c r="G469" i="8"/>
  <c r="N469" i="8"/>
  <c r="O469" i="8"/>
  <c r="D469" i="8"/>
  <c r="I109" i="8"/>
  <c r="Q109" i="8"/>
  <c r="J109" i="8"/>
  <c r="R109" i="8"/>
  <c r="C109" i="8"/>
  <c r="K109" i="8"/>
  <c r="S109" i="8"/>
  <c r="F109" i="8"/>
  <c r="N109" i="8"/>
  <c r="G109" i="8"/>
  <c r="H109" i="8"/>
  <c r="L109" i="8"/>
  <c r="P109" i="8"/>
  <c r="O109" i="8"/>
  <c r="D109" i="8"/>
  <c r="E109" i="8"/>
  <c r="M109" i="8"/>
  <c r="C391" i="8"/>
  <c r="K391" i="8"/>
  <c r="S391" i="8"/>
  <c r="D391" i="8"/>
  <c r="L391" i="8"/>
  <c r="E391" i="8"/>
  <c r="M391" i="8"/>
  <c r="H391" i="8"/>
  <c r="P391" i="8"/>
  <c r="N391" i="8"/>
  <c r="O391" i="8"/>
  <c r="Q391" i="8"/>
  <c r="R391" i="8"/>
  <c r="G391" i="8"/>
  <c r="I391" i="8"/>
  <c r="J391" i="8"/>
  <c r="F391" i="8"/>
  <c r="J408" i="8"/>
  <c r="R408" i="8"/>
  <c r="M408" i="8"/>
  <c r="C408" i="8"/>
  <c r="K408" i="8"/>
  <c r="S408" i="8"/>
  <c r="E408" i="8"/>
  <c r="D408" i="8"/>
  <c r="L408" i="8"/>
  <c r="G408" i="8"/>
  <c r="O408" i="8"/>
  <c r="P408" i="8"/>
  <c r="Q408" i="8"/>
  <c r="F408" i="8"/>
  <c r="H408" i="8"/>
  <c r="I408" i="8"/>
  <c r="N408" i="8"/>
  <c r="E256" i="8"/>
  <c r="M256" i="8"/>
  <c r="F256" i="8"/>
  <c r="N256" i="8"/>
  <c r="G256" i="8"/>
  <c r="O256" i="8"/>
  <c r="J256" i="8"/>
  <c r="R256" i="8"/>
  <c r="I256" i="8"/>
  <c r="K256" i="8"/>
  <c r="L256" i="8"/>
  <c r="C256" i="8"/>
  <c r="S256" i="8"/>
  <c r="D256" i="8"/>
  <c r="H256" i="8"/>
  <c r="Q256" i="8"/>
  <c r="P256" i="8"/>
  <c r="G279" i="8"/>
  <c r="O279" i="8"/>
  <c r="H279" i="8"/>
  <c r="P279" i="8"/>
  <c r="I279" i="8"/>
  <c r="Q279" i="8"/>
  <c r="D279" i="8"/>
  <c r="L279" i="8"/>
  <c r="K279" i="8"/>
  <c r="M279" i="8"/>
  <c r="N279" i="8"/>
  <c r="E279" i="8"/>
  <c r="C279" i="8"/>
  <c r="F279" i="8"/>
  <c r="J279" i="8"/>
  <c r="S279" i="8"/>
  <c r="R279" i="8"/>
  <c r="D18" i="8"/>
  <c r="D16" i="8"/>
  <c r="C14" i="8"/>
  <c r="B16" i="8"/>
  <c r="C16" i="8"/>
  <c r="C18" i="8"/>
  <c r="B18" i="8"/>
  <c r="I290" i="8"/>
  <c r="Q290" i="8"/>
  <c r="J290" i="8"/>
  <c r="R290" i="8"/>
  <c r="C290" i="8"/>
  <c r="K290" i="8"/>
  <c r="S290" i="8"/>
  <c r="F290" i="8"/>
  <c r="N290" i="8"/>
  <c r="E290" i="8"/>
  <c r="G290" i="8"/>
  <c r="H290" i="8"/>
  <c r="O290" i="8"/>
  <c r="D290" i="8"/>
  <c r="M290" i="8"/>
  <c r="L290" i="8"/>
  <c r="P290" i="8"/>
  <c r="F522" i="8"/>
  <c r="N522" i="8"/>
  <c r="Q522" i="8"/>
  <c r="G522" i="8"/>
  <c r="O522" i="8"/>
  <c r="H522" i="8"/>
  <c r="P522" i="8"/>
  <c r="I522" i="8"/>
  <c r="C522" i="8"/>
  <c r="K522" i="8"/>
  <c r="S522" i="8"/>
  <c r="R522" i="8"/>
  <c r="E522" i="8"/>
  <c r="J522" i="8"/>
  <c r="L522" i="8"/>
  <c r="M522" i="8"/>
  <c r="D522" i="8"/>
  <c r="H417" i="8"/>
  <c r="P417" i="8"/>
  <c r="S417" i="8"/>
  <c r="I417" i="8"/>
  <c r="Q417" i="8"/>
  <c r="C417" i="8"/>
  <c r="J417" i="8"/>
  <c r="R417" i="8"/>
  <c r="K417" i="8"/>
  <c r="E417" i="8"/>
  <c r="M417" i="8"/>
  <c r="G417" i="8"/>
  <c r="L417" i="8"/>
  <c r="D417" i="8"/>
  <c r="F417" i="8"/>
  <c r="N417" i="8"/>
  <c r="O417" i="8"/>
  <c r="D419" i="8"/>
  <c r="L419" i="8"/>
  <c r="G419" i="8"/>
  <c r="E419" i="8"/>
  <c r="M419" i="8"/>
  <c r="O419" i="8"/>
  <c r="F419" i="8"/>
  <c r="N419" i="8"/>
  <c r="I419" i="8"/>
  <c r="Q419" i="8"/>
  <c r="P419" i="8"/>
  <c r="K419" i="8"/>
  <c r="R419" i="8"/>
  <c r="S419" i="8"/>
  <c r="C419" i="8"/>
  <c r="H419" i="8"/>
  <c r="J419" i="8"/>
  <c r="G255" i="8"/>
  <c r="O255" i="8"/>
  <c r="H255" i="8"/>
  <c r="P255" i="8"/>
  <c r="I255" i="8"/>
  <c r="Q255" i="8"/>
  <c r="D255" i="8"/>
  <c r="L255" i="8"/>
  <c r="K255" i="8"/>
  <c r="M255" i="8"/>
  <c r="N255" i="8"/>
  <c r="E255" i="8"/>
  <c r="R255" i="8"/>
  <c r="S255" i="8"/>
  <c r="C255" i="8"/>
  <c r="J255" i="8"/>
  <c r="F255" i="8"/>
  <c r="F434" i="8"/>
  <c r="N434" i="8"/>
  <c r="G434" i="8"/>
  <c r="O434" i="8"/>
  <c r="I434" i="8"/>
  <c r="H434" i="8"/>
  <c r="P434" i="8"/>
  <c r="Q434" i="8"/>
  <c r="C434" i="8"/>
  <c r="K434" i="8"/>
  <c r="S434" i="8"/>
  <c r="D434" i="8"/>
  <c r="E434" i="8"/>
  <c r="J434" i="8"/>
  <c r="M434" i="8"/>
  <c r="R434" i="8"/>
  <c r="L434" i="8"/>
  <c r="C399" i="8"/>
  <c r="K399" i="8"/>
  <c r="S399" i="8"/>
  <c r="D399" i="8"/>
  <c r="L399" i="8"/>
  <c r="E399" i="8"/>
  <c r="M399" i="8"/>
  <c r="H399" i="8"/>
  <c r="P399" i="8"/>
  <c r="N399" i="8"/>
  <c r="O399" i="8"/>
  <c r="Q399" i="8"/>
  <c r="R399" i="8"/>
  <c r="G399" i="8"/>
  <c r="F399" i="8"/>
  <c r="I399" i="8"/>
  <c r="J399" i="8"/>
  <c r="C351" i="8"/>
  <c r="K351" i="8"/>
  <c r="S351" i="8"/>
  <c r="D351" i="8"/>
  <c r="L351" i="8"/>
  <c r="E351" i="8"/>
  <c r="M351" i="8"/>
  <c r="H351" i="8"/>
  <c r="P351" i="8"/>
  <c r="N351" i="8"/>
  <c r="O351" i="8"/>
  <c r="Q351" i="8"/>
  <c r="R351" i="8"/>
  <c r="G351" i="8"/>
  <c r="F351" i="8"/>
  <c r="I351" i="8"/>
  <c r="J351" i="8"/>
  <c r="E159" i="8"/>
  <c r="M159" i="8"/>
  <c r="F159" i="8"/>
  <c r="N159" i="8"/>
  <c r="G159" i="8"/>
  <c r="O159" i="8"/>
  <c r="J159" i="8"/>
  <c r="R159" i="8"/>
  <c r="C159" i="8"/>
  <c r="S159" i="8"/>
  <c r="D159" i="8"/>
  <c r="H159" i="8"/>
  <c r="L159" i="8"/>
  <c r="K159" i="8"/>
  <c r="P159" i="8"/>
  <c r="Q159" i="8"/>
  <c r="I159" i="8"/>
  <c r="E260" i="8"/>
  <c r="M260" i="8"/>
  <c r="F260" i="8"/>
  <c r="N260" i="8"/>
  <c r="G260" i="8"/>
  <c r="O260" i="8"/>
  <c r="J260" i="8"/>
  <c r="R260" i="8"/>
  <c r="Q260" i="8"/>
  <c r="C260" i="8"/>
  <c r="S260" i="8"/>
  <c r="D260" i="8"/>
  <c r="K260" i="8"/>
  <c r="I260" i="8"/>
  <c r="L260" i="8"/>
  <c r="H260" i="8"/>
  <c r="P260" i="8"/>
  <c r="F414" i="8"/>
  <c r="N414" i="8"/>
  <c r="I414" i="8"/>
  <c r="G414" i="8"/>
  <c r="O414" i="8"/>
  <c r="Q414" i="8"/>
  <c r="H414" i="8"/>
  <c r="P414" i="8"/>
  <c r="C414" i="8"/>
  <c r="K414" i="8"/>
  <c r="S414" i="8"/>
  <c r="L414" i="8"/>
  <c r="D414" i="8"/>
  <c r="E414" i="8"/>
  <c r="J414" i="8"/>
  <c r="M414" i="8"/>
  <c r="R414" i="8"/>
  <c r="D543" i="8"/>
  <c r="L543" i="8"/>
  <c r="G543" i="8"/>
  <c r="E543" i="8"/>
  <c r="M543" i="8"/>
  <c r="O543" i="8"/>
  <c r="F543" i="8"/>
  <c r="N543" i="8"/>
  <c r="I543" i="8"/>
  <c r="Q543" i="8"/>
  <c r="K543" i="8"/>
  <c r="P543" i="8"/>
  <c r="C543" i="8"/>
  <c r="H543" i="8"/>
  <c r="J543" i="8"/>
  <c r="R543" i="8"/>
  <c r="S543" i="8"/>
  <c r="I372" i="8"/>
  <c r="Q372" i="8"/>
  <c r="J372" i="8"/>
  <c r="R372" i="8"/>
  <c r="C372" i="8"/>
  <c r="K372" i="8"/>
  <c r="S372" i="8"/>
  <c r="F372" i="8"/>
  <c r="N372" i="8"/>
  <c r="D372" i="8"/>
  <c r="E372" i="8"/>
  <c r="G372" i="8"/>
  <c r="H372" i="8"/>
  <c r="M372" i="8"/>
  <c r="L372" i="8"/>
  <c r="O372" i="8"/>
  <c r="P372" i="8"/>
  <c r="G353" i="8"/>
  <c r="O353" i="8"/>
  <c r="H353" i="8"/>
  <c r="P353" i="8"/>
  <c r="I353" i="8"/>
  <c r="Q353" i="8"/>
  <c r="D353" i="8"/>
  <c r="L353" i="8"/>
  <c r="J353" i="8"/>
  <c r="K353" i="8"/>
  <c r="M353" i="8"/>
  <c r="N353" i="8"/>
  <c r="C353" i="8"/>
  <c r="S353" i="8"/>
  <c r="F353" i="8"/>
  <c r="R353" i="8"/>
  <c r="E353" i="8"/>
  <c r="F474" i="8"/>
  <c r="N474" i="8"/>
  <c r="I474" i="8"/>
  <c r="G474" i="8"/>
  <c r="O474" i="8"/>
  <c r="Q474" i="8"/>
  <c r="H474" i="8"/>
  <c r="P474" i="8"/>
  <c r="C474" i="8"/>
  <c r="K474" i="8"/>
  <c r="S474" i="8"/>
  <c r="E474" i="8"/>
  <c r="J474" i="8"/>
  <c r="M474" i="8"/>
  <c r="L474" i="8"/>
  <c r="R474" i="8"/>
  <c r="D474" i="8"/>
  <c r="H549" i="8"/>
  <c r="P549" i="8"/>
  <c r="I549" i="8"/>
  <c r="Q549" i="8"/>
  <c r="J549" i="8"/>
  <c r="R549" i="8"/>
  <c r="E549" i="8"/>
  <c r="M549" i="8"/>
  <c r="G549" i="8"/>
  <c r="K549" i="8"/>
  <c r="O549" i="8"/>
  <c r="C549" i="8"/>
  <c r="D549" i="8"/>
  <c r="L549" i="8"/>
  <c r="N549" i="8"/>
  <c r="S549" i="8"/>
  <c r="F549" i="8"/>
  <c r="C177" i="8"/>
  <c r="K177" i="8"/>
  <c r="S177" i="8"/>
  <c r="D177" i="8"/>
  <c r="L177" i="8"/>
  <c r="E177" i="8"/>
  <c r="M177" i="8"/>
  <c r="H177" i="8"/>
  <c r="P177" i="8"/>
  <c r="O177" i="8"/>
  <c r="Q177" i="8"/>
  <c r="R177" i="8"/>
  <c r="I177" i="8"/>
  <c r="G177" i="8"/>
  <c r="J177" i="8"/>
  <c r="N177" i="8"/>
  <c r="F177" i="8"/>
  <c r="H433" i="8"/>
  <c r="P433" i="8"/>
  <c r="S433" i="8"/>
  <c r="I433" i="8"/>
  <c r="Q433" i="8"/>
  <c r="C433" i="8"/>
  <c r="J433" i="8"/>
  <c r="R433" i="8"/>
  <c r="K433" i="8"/>
  <c r="E433" i="8"/>
  <c r="M433" i="8"/>
  <c r="F433" i="8"/>
  <c r="D433" i="8"/>
  <c r="G433" i="8"/>
  <c r="L433" i="8"/>
  <c r="N433" i="8"/>
  <c r="O433" i="8"/>
  <c r="D527" i="8"/>
  <c r="L527" i="8"/>
  <c r="G527" i="8"/>
  <c r="E527" i="8"/>
  <c r="M527" i="8"/>
  <c r="F527" i="8"/>
  <c r="N527" i="8"/>
  <c r="O527" i="8"/>
  <c r="I527" i="8"/>
  <c r="Q527" i="8"/>
  <c r="K527" i="8"/>
  <c r="C527" i="8"/>
  <c r="J527" i="8"/>
  <c r="P527" i="8"/>
  <c r="R527" i="8"/>
  <c r="S527" i="8"/>
  <c r="H527" i="8"/>
  <c r="G231" i="8"/>
  <c r="O231" i="8"/>
  <c r="H231" i="8"/>
  <c r="P231" i="8"/>
  <c r="I231" i="8"/>
  <c r="Q231" i="8"/>
  <c r="D231" i="8"/>
  <c r="L231" i="8"/>
  <c r="C231" i="8"/>
  <c r="S231" i="8"/>
  <c r="E231" i="8"/>
  <c r="F231" i="8"/>
  <c r="M231" i="8"/>
  <c r="N231" i="8"/>
  <c r="K231" i="8"/>
  <c r="J231" i="8"/>
  <c r="R231" i="8"/>
  <c r="F518" i="8"/>
  <c r="N518" i="8"/>
  <c r="Q518" i="8"/>
  <c r="G518" i="8"/>
  <c r="O518" i="8"/>
  <c r="H518" i="8"/>
  <c r="P518" i="8"/>
  <c r="I518" i="8"/>
  <c r="C518" i="8"/>
  <c r="K518" i="8"/>
  <c r="S518" i="8"/>
  <c r="D518" i="8"/>
  <c r="M518" i="8"/>
  <c r="E518" i="8"/>
  <c r="L518" i="8"/>
  <c r="J518" i="8"/>
  <c r="R518" i="8"/>
  <c r="C367" i="8"/>
  <c r="K367" i="8"/>
  <c r="S367" i="8"/>
  <c r="D367" i="8"/>
  <c r="L367" i="8"/>
  <c r="E367" i="8"/>
  <c r="M367" i="8"/>
  <c r="H367" i="8"/>
  <c r="P367" i="8"/>
  <c r="N367" i="8"/>
  <c r="R367" i="8"/>
  <c r="O367" i="8"/>
  <c r="Q367" i="8"/>
  <c r="G367" i="8"/>
  <c r="J367" i="8"/>
  <c r="F367" i="8"/>
  <c r="I367" i="8"/>
  <c r="D455" i="8"/>
  <c r="L455" i="8"/>
  <c r="E455" i="8"/>
  <c r="M455" i="8"/>
  <c r="O455" i="8"/>
  <c r="F455" i="8"/>
  <c r="N455" i="8"/>
  <c r="G455" i="8"/>
  <c r="I455" i="8"/>
  <c r="Q455" i="8"/>
  <c r="H455" i="8"/>
  <c r="C455" i="8"/>
  <c r="J455" i="8"/>
  <c r="P455" i="8"/>
  <c r="S455" i="8"/>
  <c r="K455" i="8"/>
  <c r="R455" i="8"/>
  <c r="C317" i="8"/>
  <c r="K317" i="8"/>
  <c r="S317" i="8"/>
  <c r="D317" i="8"/>
  <c r="L317" i="8"/>
  <c r="E317" i="8"/>
  <c r="M317" i="8"/>
  <c r="H317" i="8"/>
  <c r="P317" i="8"/>
  <c r="O317" i="8"/>
  <c r="Q317" i="8"/>
  <c r="R317" i="8"/>
  <c r="I317" i="8"/>
  <c r="G317" i="8"/>
  <c r="F317" i="8"/>
  <c r="J317" i="8"/>
  <c r="N317" i="8"/>
  <c r="G263" i="8"/>
  <c r="O263" i="8"/>
  <c r="H263" i="8"/>
  <c r="P263" i="8"/>
  <c r="I263" i="8"/>
  <c r="Q263" i="8"/>
  <c r="D263" i="8"/>
  <c r="L263" i="8"/>
  <c r="K263" i="8"/>
  <c r="M263" i="8"/>
  <c r="N263" i="8"/>
  <c r="E263" i="8"/>
  <c r="J263" i="8"/>
  <c r="C263" i="8"/>
  <c r="F263" i="8"/>
  <c r="S263" i="8"/>
  <c r="R263" i="8"/>
  <c r="F466" i="8"/>
  <c r="N466" i="8"/>
  <c r="Q466" i="8"/>
  <c r="G466" i="8"/>
  <c r="O466" i="8"/>
  <c r="I466" i="8"/>
  <c r="H466" i="8"/>
  <c r="P466" i="8"/>
  <c r="C466" i="8"/>
  <c r="K466" i="8"/>
  <c r="S466" i="8"/>
  <c r="M466" i="8"/>
  <c r="D466" i="8"/>
  <c r="J466" i="8"/>
  <c r="E466" i="8"/>
  <c r="L466" i="8"/>
  <c r="R466" i="8"/>
  <c r="E184" i="8"/>
  <c r="M184" i="8"/>
  <c r="F184" i="8"/>
  <c r="N184" i="8"/>
  <c r="G184" i="8"/>
  <c r="O184" i="8"/>
  <c r="J184" i="8"/>
  <c r="R184" i="8"/>
  <c r="Q184" i="8"/>
  <c r="C184" i="8"/>
  <c r="S184" i="8"/>
  <c r="D184" i="8"/>
  <c r="K184" i="8"/>
  <c r="I184" i="8"/>
  <c r="L184" i="8"/>
  <c r="P184" i="8"/>
  <c r="H184" i="8"/>
  <c r="C84" i="8"/>
  <c r="K84" i="8"/>
  <c r="S84" i="8"/>
  <c r="D84" i="8"/>
  <c r="L84" i="8"/>
  <c r="E84" i="8"/>
  <c r="M84" i="8"/>
  <c r="H84" i="8"/>
  <c r="P84" i="8"/>
  <c r="I84" i="8"/>
  <c r="J84" i="8"/>
  <c r="N84" i="8"/>
  <c r="R84" i="8"/>
  <c r="Q84" i="8"/>
  <c r="F84" i="8"/>
  <c r="G84" i="8"/>
  <c r="O84" i="8"/>
  <c r="J496" i="8"/>
  <c r="R496" i="8"/>
  <c r="E496" i="8"/>
  <c r="C496" i="8"/>
  <c r="K496" i="8"/>
  <c r="S496" i="8"/>
  <c r="M496" i="8"/>
  <c r="D496" i="8"/>
  <c r="L496" i="8"/>
  <c r="G496" i="8"/>
  <c r="O496" i="8"/>
  <c r="P496" i="8"/>
  <c r="I496" i="8"/>
  <c r="Q496" i="8"/>
  <c r="N496" i="8"/>
  <c r="H496" i="8"/>
  <c r="F496" i="8"/>
  <c r="C355" i="8"/>
  <c r="K355" i="8"/>
  <c r="S355" i="8"/>
  <c r="D355" i="8"/>
  <c r="L355" i="8"/>
  <c r="E355" i="8"/>
  <c r="M355" i="8"/>
  <c r="H355" i="8"/>
  <c r="P355" i="8"/>
  <c r="F355" i="8"/>
  <c r="J355" i="8"/>
  <c r="G355" i="8"/>
  <c r="I355" i="8"/>
  <c r="O355" i="8"/>
  <c r="Q355" i="8"/>
  <c r="R355" i="8"/>
  <c r="N355" i="8"/>
  <c r="G150" i="8"/>
  <c r="O150" i="8"/>
  <c r="H150" i="8"/>
  <c r="P150" i="8"/>
  <c r="I150" i="8"/>
  <c r="Q150" i="8"/>
  <c r="D150" i="8"/>
  <c r="L150" i="8"/>
  <c r="E150" i="8"/>
  <c r="F150" i="8"/>
  <c r="J150" i="8"/>
  <c r="N150" i="8"/>
  <c r="M150" i="8"/>
  <c r="R150" i="8"/>
  <c r="S150" i="8"/>
  <c r="C150" i="8"/>
  <c r="K150" i="8"/>
  <c r="I400" i="8"/>
  <c r="Q400" i="8"/>
  <c r="J400" i="8"/>
  <c r="R400" i="8"/>
  <c r="C400" i="8"/>
  <c r="K400" i="8"/>
  <c r="S400" i="8"/>
  <c r="F400" i="8"/>
  <c r="N400" i="8"/>
  <c r="L400" i="8"/>
  <c r="P400" i="8"/>
  <c r="M400" i="8"/>
  <c r="O400" i="8"/>
  <c r="E400" i="8"/>
  <c r="D400" i="8"/>
  <c r="G400" i="8"/>
  <c r="H400" i="8"/>
  <c r="H501" i="8"/>
  <c r="P501" i="8"/>
  <c r="K501" i="8"/>
  <c r="I501" i="8"/>
  <c r="Q501" i="8"/>
  <c r="S501" i="8"/>
  <c r="J501" i="8"/>
  <c r="R501" i="8"/>
  <c r="C501" i="8"/>
  <c r="E501" i="8"/>
  <c r="M501" i="8"/>
  <c r="L501" i="8"/>
  <c r="G501" i="8"/>
  <c r="N501" i="8"/>
  <c r="D501" i="8"/>
  <c r="O501" i="8"/>
  <c r="F501" i="8"/>
  <c r="G114" i="8"/>
  <c r="O114" i="8"/>
  <c r="H114" i="8"/>
  <c r="P114" i="8"/>
  <c r="I114" i="8"/>
  <c r="Q114" i="8"/>
  <c r="D114" i="8"/>
  <c r="L114" i="8"/>
  <c r="M114" i="8"/>
  <c r="N114" i="8"/>
  <c r="R114" i="8"/>
  <c r="F114" i="8"/>
  <c r="J114" i="8"/>
  <c r="K114" i="8"/>
  <c r="C114" i="8"/>
  <c r="E114" i="8"/>
  <c r="S114" i="8"/>
  <c r="D507" i="8"/>
  <c r="L507" i="8"/>
  <c r="G507" i="8"/>
  <c r="E507" i="8"/>
  <c r="M507" i="8"/>
  <c r="F507" i="8"/>
  <c r="N507" i="8"/>
  <c r="O507" i="8"/>
  <c r="I507" i="8"/>
  <c r="Q507" i="8"/>
  <c r="J507" i="8"/>
  <c r="K507" i="8"/>
  <c r="S507" i="8"/>
  <c r="C507" i="8"/>
  <c r="P507" i="8"/>
  <c r="R507" i="8"/>
  <c r="H507" i="8"/>
  <c r="N26" i="8"/>
  <c r="O26" i="8"/>
  <c r="O28" i="8"/>
  <c r="O24" i="8"/>
  <c r="P28" i="8"/>
  <c r="N28" i="8"/>
  <c r="P26" i="8"/>
  <c r="J532" i="8"/>
  <c r="R532" i="8"/>
  <c r="C532" i="8"/>
  <c r="K532" i="8"/>
  <c r="S532" i="8"/>
  <c r="E532" i="8"/>
  <c r="D532" i="8"/>
  <c r="L532" i="8"/>
  <c r="M532" i="8"/>
  <c r="G532" i="8"/>
  <c r="O532" i="8"/>
  <c r="H532" i="8"/>
  <c r="P532" i="8"/>
  <c r="F532" i="8"/>
  <c r="I532" i="8"/>
  <c r="Q532" i="8"/>
  <c r="N532" i="8"/>
  <c r="C265" i="8"/>
  <c r="K265" i="8"/>
  <c r="S265" i="8"/>
  <c r="D265" i="8"/>
  <c r="L265" i="8"/>
  <c r="E265" i="8"/>
  <c r="M265" i="8"/>
  <c r="H265" i="8"/>
  <c r="P265" i="8"/>
  <c r="G265" i="8"/>
  <c r="I265" i="8"/>
  <c r="J265" i="8"/>
  <c r="Q265" i="8"/>
  <c r="F265" i="8"/>
  <c r="O265" i="8"/>
  <c r="N265" i="8"/>
  <c r="R265" i="8"/>
  <c r="G102" i="8"/>
  <c r="O102" i="8"/>
  <c r="H102" i="8"/>
  <c r="P102" i="8"/>
  <c r="I102" i="8"/>
  <c r="Q102" i="8"/>
  <c r="D102" i="8"/>
  <c r="L102" i="8"/>
  <c r="E102" i="8"/>
  <c r="F102" i="8"/>
  <c r="J102" i="8"/>
  <c r="N102" i="8"/>
  <c r="M102" i="8"/>
  <c r="R102" i="8"/>
  <c r="S102" i="8"/>
  <c r="C102" i="8"/>
  <c r="K102" i="8"/>
  <c r="E127" i="8"/>
  <c r="M127" i="8"/>
  <c r="F127" i="8"/>
  <c r="N127" i="8"/>
  <c r="G127" i="8"/>
  <c r="O127" i="8"/>
  <c r="J127" i="8"/>
  <c r="R127" i="8"/>
  <c r="C127" i="8"/>
  <c r="S127" i="8"/>
  <c r="D127" i="8"/>
  <c r="H127" i="8"/>
  <c r="L127" i="8"/>
  <c r="K127" i="8"/>
  <c r="P127" i="8"/>
  <c r="Q127" i="8"/>
  <c r="I127" i="8"/>
  <c r="G162" i="8"/>
  <c r="O162" i="8"/>
  <c r="H162" i="8"/>
  <c r="P162" i="8"/>
  <c r="I162" i="8"/>
  <c r="Q162" i="8"/>
  <c r="D162" i="8"/>
  <c r="L162" i="8"/>
  <c r="M162" i="8"/>
  <c r="N162" i="8"/>
  <c r="R162" i="8"/>
  <c r="F162" i="8"/>
  <c r="J162" i="8"/>
  <c r="E162" i="8"/>
  <c r="K162" i="8"/>
  <c r="S162" i="8"/>
  <c r="C162" i="8"/>
  <c r="C104" i="8"/>
  <c r="K104" i="8"/>
  <c r="S104" i="8"/>
  <c r="D104" i="8"/>
  <c r="L104" i="8"/>
  <c r="E104" i="8"/>
  <c r="M104" i="8"/>
  <c r="H104" i="8"/>
  <c r="P104" i="8"/>
  <c r="Q104" i="8"/>
  <c r="R104" i="8"/>
  <c r="F104" i="8"/>
  <c r="J104" i="8"/>
  <c r="I104" i="8"/>
  <c r="N104" i="8"/>
  <c r="O104" i="8"/>
  <c r="G104" i="8"/>
  <c r="C383" i="8"/>
  <c r="K383" i="8"/>
  <c r="S383" i="8"/>
  <c r="D383" i="8"/>
  <c r="L383" i="8"/>
  <c r="E383" i="8"/>
  <c r="M383" i="8"/>
  <c r="H383" i="8"/>
  <c r="P383" i="8"/>
  <c r="N383" i="8"/>
  <c r="O383" i="8"/>
  <c r="Q383" i="8"/>
  <c r="R383" i="8"/>
  <c r="G383" i="8"/>
  <c r="I383" i="8"/>
  <c r="J383" i="8"/>
  <c r="F383" i="8"/>
  <c r="G287" i="8"/>
  <c r="O287" i="8"/>
  <c r="H287" i="8"/>
  <c r="P287" i="8"/>
  <c r="I287" i="8"/>
  <c r="Q287" i="8"/>
  <c r="D287" i="8"/>
  <c r="L287" i="8"/>
  <c r="K287" i="8"/>
  <c r="M287" i="8"/>
  <c r="N287" i="8"/>
  <c r="E287" i="8"/>
  <c r="R287" i="8"/>
  <c r="S287" i="8"/>
  <c r="C287" i="8"/>
  <c r="F287" i="8"/>
  <c r="J287" i="8"/>
  <c r="I344" i="8"/>
  <c r="Q344" i="8"/>
  <c r="J344" i="8"/>
  <c r="R344" i="8"/>
  <c r="C344" i="8"/>
  <c r="K344" i="8"/>
  <c r="S344" i="8"/>
  <c r="F344" i="8"/>
  <c r="N344" i="8"/>
  <c r="L344" i="8"/>
  <c r="P344" i="8"/>
  <c r="M344" i="8"/>
  <c r="O344" i="8"/>
  <c r="E344" i="8"/>
  <c r="D344" i="8"/>
  <c r="G344" i="8"/>
  <c r="H344" i="8"/>
  <c r="G357" i="8"/>
  <c r="O357" i="8"/>
  <c r="H357" i="8"/>
  <c r="P357" i="8"/>
  <c r="I357" i="8"/>
  <c r="Q357" i="8"/>
  <c r="D357" i="8"/>
  <c r="L357" i="8"/>
  <c r="R357" i="8"/>
  <c r="C357" i="8"/>
  <c r="S357" i="8"/>
  <c r="F357" i="8"/>
  <c r="E357" i="8"/>
  <c r="K357" i="8"/>
  <c r="J357" i="8"/>
  <c r="M357" i="8"/>
  <c r="N357" i="8"/>
  <c r="J476" i="8"/>
  <c r="R476" i="8"/>
  <c r="C476" i="8"/>
  <c r="K476" i="8"/>
  <c r="S476" i="8"/>
  <c r="E476" i="8"/>
  <c r="D476" i="8"/>
  <c r="L476" i="8"/>
  <c r="M476" i="8"/>
  <c r="G476" i="8"/>
  <c r="O476" i="8"/>
  <c r="N476" i="8"/>
  <c r="P476" i="8"/>
  <c r="F476" i="8"/>
  <c r="Q476" i="8"/>
  <c r="H476" i="8"/>
  <c r="I476" i="8"/>
  <c r="J492" i="8"/>
  <c r="R492" i="8"/>
  <c r="E492" i="8"/>
  <c r="C492" i="8"/>
  <c r="K492" i="8"/>
  <c r="S492" i="8"/>
  <c r="M492" i="8"/>
  <c r="D492" i="8"/>
  <c r="L492" i="8"/>
  <c r="G492" i="8"/>
  <c r="O492" i="8"/>
  <c r="I492" i="8"/>
  <c r="F492" i="8"/>
  <c r="N492" i="8"/>
  <c r="P492" i="8"/>
  <c r="H492" i="8"/>
  <c r="Q492" i="8"/>
  <c r="F526" i="8"/>
  <c r="N526" i="8"/>
  <c r="G526" i="8"/>
  <c r="O526" i="8"/>
  <c r="Q526" i="8"/>
  <c r="H526" i="8"/>
  <c r="P526" i="8"/>
  <c r="I526" i="8"/>
  <c r="C526" i="8"/>
  <c r="K526" i="8"/>
  <c r="S526" i="8"/>
  <c r="J526" i="8"/>
  <c r="R526" i="8"/>
  <c r="D526" i="8"/>
  <c r="L526" i="8"/>
  <c r="E526" i="8"/>
  <c r="M526" i="8"/>
  <c r="G307" i="8"/>
  <c r="O307" i="8"/>
  <c r="H307" i="8"/>
  <c r="P307" i="8"/>
  <c r="I307" i="8"/>
  <c r="Q307" i="8"/>
  <c r="D307" i="8"/>
  <c r="L307" i="8"/>
  <c r="C307" i="8"/>
  <c r="S307" i="8"/>
  <c r="E307" i="8"/>
  <c r="F307" i="8"/>
  <c r="M307" i="8"/>
  <c r="J307" i="8"/>
  <c r="K307" i="8"/>
  <c r="R307" i="8"/>
  <c r="N307" i="8"/>
  <c r="E236" i="8"/>
  <c r="M236" i="8"/>
  <c r="F236" i="8"/>
  <c r="N236" i="8"/>
  <c r="G236" i="8"/>
  <c r="O236" i="8"/>
  <c r="J236" i="8"/>
  <c r="R236" i="8"/>
  <c r="I236" i="8"/>
  <c r="K236" i="8"/>
  <c r="L236" i="8"/>
  <c r="C236" i="8"/>
  <c r="S236" i="8"/>
  <c r="D236" i="8"/>
  <c r="H236" i="8"/>
  <c r="P236" i="8"/>
  <c r="Q236" i="8"/>
  <c r="E115" i="8"/>
  <c r="M115" i="8"/>
  <c r="F115" i="8"/>
  <c r="N115" i="8"/>
  <c r="G115" i="8"/>
  <c r="O115" i="8"/>
  <c r="J115" i="8"/>
  <c r="R115" i="8"/>
  <c r="K115" i="8"/>
  <c r="L115" i="8"/>
  <c r="P115" i="8"/>
  <c r="D115" i="8"/>
  <c r="C115" i="8"/>
  <c r="H115" i="8"/>
  <c r="I115" i="8"/>
  <c r="S115" i="8"/>
  <c r="Q115" i="8"/>
  <c r="I274" i="8"/>
  <c r="Q274" i="8"/>
  <c r="J274" i="8"/>
  <c r="R274" i="8"/>
  <c r="C274" i="8"/>
  <c r="K274" i="8"/>
  <c r="S274" i="8"/>
  <c r="F274" i="8"/>
  <c r="N274" i="8"/>
  <c r="E274" i="8"/>
  <c r="G274" i="8"/>
  <c r="H274" i="8"/>
  <c r="O274" i="8"/>
  <c r="D274" i="8"/>
  <c r="M274" i="8"/>
  <c r="P274" i="8"/>
  <c r="L274" i="8"/>
  <c r="C88" i="8"/>
  <c r="K88" i="8"/>
  <c r="S88" i="8"/>
  <c r="D88" i="8"/>
  <c r="L88" i="8"/>
  <c r="E88" i="8"/>
  <c r="M88" i="8"/>
  <c r="H88" i="8"/>
  <c r="P88" i="8"/>
  <c r="Q88" i="8"/>
  <c r="R88" i="8"/>
  <c r="F88" i="8"/>
  <c r="J88" i="8"/>
  <c r="I88" i="8"/>
  <c r="N88" i="8"/>
  <c r="O88" i="8"/>
  <c r="G88" i="8"/>
  <c r="I206" i="8"/>
  <c r="Q206" i="8"/>
  <c r="J206" i="8"/>
  <c r="R206" i="8"/>
  <c r="C206" i="8"/>
  <c r="K206" i="8"/>
  <c r="S206" i="8"/>
  <c r="F206" i="8"/>
  <c r="N206" i="8"/>
  <c r="E206" i="8"/>
  <c r="G206" i="8"/>
  <c r="H206" i="8"/>
  <c r="O206" i="8"/>
  <c r="D206" i="8"/>
  <c r="P206" i="8"/>
  <c r="M206" i="8"/>
  <c r="L206" i="8"/>
  <c r="E374" i="8"/>
  <c r="M374" i="8"/>
  <c r="F374" i="8"/>
  <c r="N374" i="8"/>
  <c r="G374" i="8"/>
  <c r="O374" i="8"/>
  <c r="J374" i="8"/>
  <c r="R374" i="8"/>
  <c r="P374" i="8"/>
  <c r="Q374" i="8"/>
  <c r="C374" i="8"/>
  <c r="S374" i="8"/>
  <c r="D374" i="8"/>
  <c r="I374" i="8"/>
  <c r="L374" i="8"/>
  <c r="H374" i="8"/>
  <c r="K374" i="8"/>
  <c r="E244" i="8"/>
  <c r="M244" i="8"/>
  <c r="F244" i="8"/>
  <c r="N244" i="8"/>
  <c r="G244" i="8"/>
  <c r="O244" i="8"/>
  <c r="J244" i="8"/>
  <c r="R244" i="8"/>
  <c r="I244" i="8"/>
  <c r="K244" i="8"/>
  <c r="L244" i="8"/>
  <c r="C244" i="8"/>
  <c r="S244" i="8"/>
  <c r="Q244" i="8"/>
  <c r="D244" i="8"/>
  <c r="P244" i="8"/>
  <c r="H244" i="8"/>
  <c r="I230" i="8"/>
  <c r="Q230" i="8"/>
  <c r="J230" i="8"/>
  <c r="R230" i="8"/>
  <c r="C230" i="8"/>
  <c r="K230" i="8"/>
  <c r="S230" i="8"/>
  <c r="F230" i="8"/>
  <c r="N230" i="8"/>
  <c r="E230" i="8"/>
  <c r="G230" i="8"/>
  <c r="H230" i="8"/>
  <c r="O230" i="8"/>
  <c r="M230" i="8"/>
  <c r="P230" i="8"/>
  <c r="L230" i="8"/>
  <c r="D230" i="8"/>
  <c r="E350" i="8"/>
  <c r="M350" i="8"/>
  <c r="F350" i="8"/>
  <c r="N350" i="8"/>
  <c r="G350" i="8"/>
  <c r="O350" i="8"/>
  <c r="J350" i="8"/>
  <c r="R350" i="8"/>
  <c r="P350" i="8"/>
  <c r="D350" i="8"/>
  <c r="Q350" i="8"/>
  <c r="C350" i="8"/>
  <c r="S350" i="8"/>
  <c r="I350" i="8"/>
  <c r="H350" i="8"/>
  <c r="K350" i="8"/>
  <c r="L350" i="8"/>
  <c r="E358" i="8"/>
  <c r="M358" i="8"/>
  <c r="F358" i="8"/>
  <c r="N358" i="8"/>
  <c r="G358" i="8"/>
  <c r="O358" i="8"/>
  <c r="J358" i="8"/>
  <c r="R358" i="8"/>
  <c r="P358" i="8"/>
  <c r="D358" i="8"/>
  <c r="Q358" i="8"/>
  <c r="C358" i="8"/>
  <c r="S358" i="8"/>
  <c r="I358" i="8"/>
  <c r="H358" i="8"/>
  <c r="K358" i="8"/>
  <c r="L358" i="8"/>
  <c r="E248" i="8"/>
  <c r="M248" i="8"/>
  <c r="F248" i="8"/>
  <c r="G248" i="8"/>
  <c r="O248" i="8"/>
  <c r="J248" i="8"/>
  <c r="R248" i="8"/>
  <c r="P248" i="8"/>
  <c r="C248" i="8"/>
  <c r="Q248" i="8"/>
  <c r="D248" i="8"/>
  <c r="S248" i="8"/>
  <c r="K248" i="8"/>
  <c r="I248" i="8"/>
  <c r="L248" i="8"/>
  <c r="N248" i="8"/>
  <c r="H248" i="8"/>
  <c r="G361" i="8"/>
  <c r="O361" i="8"/>
  <c r="H361" i="8"/>
  <c r="P361" i="8"/>
  <c r="I361" i="8"/>
  <c r="Q361" i="8"/>
  <c r="D361" i="8"/>
  <c r="L361" i="8"/>
  <c r="J361" i="8"/>
  <c r="K361" i="8"/>
  <c r="N361" i="8"/>
  <c r="M361" i="8"/>
  <c r="C361" i="8"/>
  <c r="S361" i="8"/>
  <c r="F361" i="8"/>
  <c r="E361" i="8"/>
  <c r="R361" i="8"/>
  <c r="H489" i="8"/>
  <c r="P489" i="8"/>
  <c r="C489" i="8"/>
  <c r="I489" i="8"/>
  <c r="Q489" i="8"/>
  <c r="S489" i="8"/>
  <c r="J489" i="8"/>
  <c r="R489" i="8"/>
  <c r="K489" i="8"/>
  <c r="E489" i="8"/>
  <c r="M489" i="8"/>
  <c r="N489" i="8"/>
  <c r="D489" i="8"/>
  <c r="O489" i="8"/>
  <c r="G489" i="8"/>
  <c r="F489" i="8"/>
  <c r="L489" i="8"/>
  <c r="C140" i="8"/>
  <c r="K140" i="8"/>
  <c r="S140" i="8"/>
  <c r="D140" i="8"/>
  <c r="L140" i="8"/>
  <c r="E140" i="8"/>
  <c r="M140" i="8"/>
  <c r="H140" i="8"/>
  <c r="P140" i="8"/>
  <c r="I140" i="8"/>
  <c r="J140" i="8"/>
  <c r="N140" i="8"/>
  <c r="R140" i="8"/>
  <c r="F140" i="8"/>
  <c r="G140" i="8"/>
  <c r="Q140" i="8"/>
  <c r="O140" i="8"/>
  <c r="I388" i="8"/>
  <c r="Q388" i="8"/>
  <c r="J388" i="8"/>
  <c r="R388" i="8"/>
  <c r="C388" i="8"/>
  <c r="K388" i="8"/>
  <c r="S388" i="8"/>
  <c r="F388" i="8"/>
  <c r="N388" i="8"/>
  <c r="D388" i="8"/>
  <c r="E388" i="8"/>
  <c r="H388" i="8"/>
  <c r="G388" i="8"/>
  <c r="M388" i="8"/>
  <c r="P388" i="8"/>
  <c r="O388" i="8"/>
  <c r="L388" i="8"/>
  <c r="F410" i="8"/>
  <c r="N410" i="8"/>
  <c r="I410" i="8"/>
  <c r="G410" i="8"/>
  <c r="O410" i="8"/>
  <c r="Q410" i="8"/>
  <c r="H410" i="8"/>
  <c r="P410" i="8"/>
  <c r="C410" i="8"/>
  <c r="K410" i="8"/>
  <c r="S410" i="8"/>
  <c r="E410" i="8"/>
  <c r="M410" i="8"/>
  <c r="R410" i="8"/>
  <c r="J410" i="8"/>
  <c r="L410" i="8"/>
  <c r="D410" i="8"/>
  <c r="J420" i="8"/>
  <c r="R420" i="8"/>
  <c r="C420" i="8"/>
  <c r="K420" i="8"/>
  <c r="S420" i="8"/>
  <c r="M420" i="8"/>
  <c r="D420" i="8"/>
  <c r="L420" i="8"/>
  <c r="E420" i="8"/>
  <c r="G420" i="8"/>
  <c r="O420" i="8"/>
  <c r="Q420" i="8"/>
  <c r="F420" i="8"/>
  <c r="H420" i="8"/>
  <c r="P420" i="8"/>
  <c r="I420" i="8"/>
  <c r="N420" i="8"/>
  <c r="H509" i="8"/>
  <c r="P509" i="8"/>
  <c r="S509" i="8"/>
  <c r="I509" i="8"/>
  <c r="Q509" i="8"/>
  <c r="K509" i="8"/>
  <c r="J509" i="8"/>
  <c r="R509" i="8"/>
  <c r="C509" i="8"/>
  <c r="E509" i="8"/>
  <c r="M509" i="8"/>
  <c r="O509" i="8"/>
  <c r="D509" i="8"/>
  <c r="F509" i="8"/>
  <c r="G509" i="8"/>
  <c r="L509" i="8"/>
  <c r="N509" i="8"/>
  <c r="G110" i="8"/>
  <c r="O110" i="8"/>
  <c r="H110" i="8"/>
  <c r="P110" i="8"/>
  <c r="I110" i="8"/>
  <c r="Q110" i="8"/>
  <c r="D110" i="8"/>
  <c r="L110" i="8"/>
  <c r="E110" i="8"/>
  <c r="F110" i="8"/>
  <c r="J110" i="8"/>
  <c r="N110" i="8"/>
  <c r="C110" i="8"/>
  <c r="R110" i="8"/>
  <c r="S110" i="8"/>
  <c r="M110" i="8"/>
  <c r="K110" i="8"/>
  <c r="C108" i="8"/>
  <c r="K108" i="8"/>
  <c r="S108" i="8"/>
  <c r="D108" i="8"/>
  <c r="L108" i="8"/>
  <c r="E108" i="8"/>
  <c r="M108" i="8"/>
  <c r="H108" i="8"/>
  <c r="P108" i="8"/>
  <c r="I108" i="8"/>
  <c r="J108" i="8"/>
  <c r="N108" i="8"/>
  <c r="R108" i="8"/>
  <c r="F108" i="8"/>
  <c r="G108" i="8"/>
  <c r="Q108" i="8"/>
  <c r="O108" i="8"/>
  <c r="C261" i="8"/>
  <c r="K261" i="8"/>
  <c r="S261" i="8"/>
  <c r="D261" i="8"/>
  <c r="L261" i="8"/>
  <c r="E261" i="8"/>
  <c r="M261" i="8"/>
  <c r="H261" i="8"/>
  <c r="P261" i="8"/>
  <c r="O261" i="8"/>
  <c r="Q261" i="8"/>
  <c r="R261" i="8"/>
  <c r="I261" i="8"/>
  <c r="F261" i="8"/>
  <c r="G261" i="8"/>
  <c r="J261" i="8"/>
  <c r="N261" i="8"/>
  <c r="I282" i="8"/>
  <c r="Q282" i="8"/>
  <c r="J282" i="8"/>
  <c r="R282" i="8"/>
  <c r="C282" i="8"/>
  <c r="K282" i="8"/>
  <c r="S282" i="8"/>
  <c r="F282" i="8"/>
  <c r="N282" i="8"/>
  <c r="E282" i="8"/>
  <c r="G282" i="8"/>
  <c r="H282" i="8"/>
  <c r="O282" i="8"/>
  <c r="L282" i="8"/>
  <c r="M282" i="8"/>
  <c r="P282" i="8"/>
  <c r="D282" i="8"/>
  <c r="I250" i="8"/>
  <c r="C250" i="8"/>
  <c r="K250" i="8"/>
  <c r="F250" i="8"/>
  <c r="N250" i="8"/>
  <c r="E250" i="8"/>
  <c r="Q250" i="8"/>
  <c r="G250" i="8"/>
  <c r="R250" i="8"/>
  <c r="H250" i="8"/>
  <c r="S250" i="8"/>
  <c r="M250" i="8"/>
  <c r="D250" i="8"/>
  <c r="O250" i="8"/>
  <c r="J250" i="8"/>
  <c r="L250" i="8"/>
  <c r="P250" i="8"/>
  <c r="I117" i="8"/>
  <c r="Q117" i="8"/>
  <c r="J117" i="8"/>
  <c r="R117" i="8"/>
  <c r="C117" i="8"/>
  <c r="K117" i="8"/>
  <c r="S117" i="8"/>
  <c r="F117" i="8"/>
  <c r="N117" i="8"/>
  <c r="G117" i="8"/>
  <c r="H117" i="8"/>
  <c r="L117" i="8"/>
  <c r="P117" i="8"/>
  <c r="D117" i="8"/>
  <c r="E117" i="8"/>
  <c r="O117" i="8"/>
  <c r="M117" i="8"/>
  <c r="C269" i="8"/>
  <c r="K269" i="8"/>
  <c r="S269" i="8"/>
  <c r="D269" i="8"/>
  <c r="L269" i="8"/>
  <c r="E269" i="8"/>
  <c r="M269" i="8"/>
  <c r="H269" i="8"/>
  <c r="P269" i="8"/>
  <c r="O269" i="8"/>
  <c r="Q269" i="8"/>
  <c r="R269" i="8"/>
  <c r="I269" i="8"/>
  <c r="G269" i="8"/>
  <c r="N269" i="8"/>
  <c r="J269" i="8"/>
  <c r="F269" i="8"/>
  <c r="E338" i="8"/>
  <c r="M338" i="8"/>
  <c r="F338" i="8"/>
  <c r="N338" i="8"/>
  <c r="G338" i="8"/>
  <c r="O338" i="8"/>
  <c r="J338" i="8"/>
  <c r="R338" i="8"/>
  <c r="H338" i="8"/>
  <c r="I338" i="8"/>
  <c r="L338" i="8"/>
  <c r="K338" i="8"/>
  <c r="Q338" i="8"/>
  <c r="C338" i="8"/>
  <c r="P338" i="8"/>
  <c r="D338" i="8"/>
  <c r="S338" i="8"/>
  <c r="J544" i="8"/>
  <c r="R544" i="8"/>
  <c r="E544" i="8"/>
  <c r="C544" i="8"/>
  <c r="K544" i="8"/>
  <c r="S544" i="8"/>
  <c r="D544" i="8"/>
  <c r="L544" i="8"/>
  <c r="M544" i="8"/>
  <c r="G544" i="8"/>
  <c r="O544" i="8"/>
  <c r="F544" i="8"/>
  <c r="N544" i="8"/>
  <c r="H544" i="8"/>
  <c r="Q544" i="8"/>
  <c r="I544" i="8"/>
  <c r="P544" i="8"/>
  <c r="I169" i="8"/>
  <c r="Q169" i="8"/>
  <c r="C169" i="8"/>
  <c r="K169" i="8"/>
  <c r="S169" i="8"/>
  <c r="F169" i="8"/>
  <c r="N169" i="8"/>
  <c r="M169" i="8"/>
  <c r="O169" i="8"/>
  <c r="D169" i="8"/>
  <c r="P169" i="8"/>
  <c r="H169" i="8"/>
  <c r="J169" i="8"/>
  <c r="G169" i="8"/>
  <c r="L169" i="8"/>
  <c r="R169" i="8"/>
  <c r="E169" i="8"/>
  <c r="G223" i="8"/>
  <c r="O223" i="8"/>
  <c r="H223" i="8"/>
  <c r="P223" i="8"/>
  <c r="I223" i="8"/>
  <c r="Q223" i="8"/>
  <c r="D223" i="8"/>
  <c r="L223" i="8"/>
  <c r="C223" i="8"/>
  <c r="S223" i="8"/>
  <c r="E223" i="8"/>
  <c r="F223" i="8"/>
  <c r="M223" i="8"/>
  <c r="K223" i="8"/>
  <c r="N223" i="8"/>
  <c r="R223" i="8"/>
  <c r="J223" i="8"/>
  <c r="E316" i="8"/>
  <c r="M316" i="8"/>
  <c r="F316" i="8"/>
  <c r="N316" i="8"/>
  <c r="G316" i="8"/>
  <c r="O316" i="8"/>
  <c r="J316" i="8"/>
  <c r="R316" i="8"/>
  <c r="Q316" i="8"/>
  <c r="C316" i="8"/>
  <c r="S316" i="8"/>
  <c r="D316" i="8"/>
  <c r="K316" i="8"/>
  <c r="H316" i="8"/>
  <c r="P316" i="8"/>
  <c r="I316" i="8"/>
  <c r="L316" i="8"/>
  <c r="I182" i="8"/>
  <c r="Q182" i="8"/>
  <c r="J182" i="8"/>
  <c r="R182" i="8"/>
  <c r="C182" i="8"/>
  <c r="K182" i="8"/>
  <c r="S182" i="8"/>
  <c r="F182" i="8"/>
  <c r="N182" i="8"/>
  <c r="E182" i="8"/>
  <c r="G182" i="8"/>
  <c r="H182" i="8"/>
  <c r="O182" i="8"/>
  <c r="M182" i="8"/>
  <c r="P182" i="8"/>
  <c r="L182" i="8"/>
  <c r="D182" i="8"/>
  <c r="G174" i="8"/>
  <c r="O174" i="8"/>
  <c r="I174" i="8"/>
  <c r="Q174" i="8"/>
  <c r="D174" i="8"/>
  <c r="L174" i="8"/>
  <c r="M174" i="8"/>
  <c r="N174" i="8"/>
  <c r="C174" i="8"/>
  <c r="P174" i="8"/>
  <c r="H174" i="8"/>
  <c r="F174" i="8"/>
  <c r="J174" i="8"/>
  <c r="K174" i="8"/>
  <c r="S174" i="8"/>
  <c r="E174" i="8"/>
  <c r="R174" i="8"/>
  <c r="N33" i="8"/>
  <c r="O31" i="8"/>
  <c r="O33" i="8"/>
  <c r="P33" i="8"/>
  <c r="P31" i="8"/>
  <c r="N31" i="8"/>
  <c r="O29" i="8"/>
  <c r="F510" i="8"/>
  <c r="N510" i="8"/>
  <c r="G510" i="8"/>
  <c r="O510" i="8"/>
  <c r="Q510" i="8"/>
  <c r="H510" i="8"/>
  <c r="P510" i="8"/>
  <c r="I510" i="8"/>
  <c r="C510" i="8"/>
  <c r="K510" i="8"/>
  <c r="S510" i="8"/>
  <c r="E510" i="8"/>
  <c r="J510" i="8"/>
  <c r="R510" i="8"/>
  <c r="L510" i="8"/>
  <c r="M510" i="8"/>
  <c r="D510" i="8"/>
  <c r="G207" i="8"/>
  <c r="O207" i="8"/>
  <c r="H207" i="8"/>
  <c r="P207" i="8"/>
  <c r="I207" i="8"/>
  <c r="Q207" i="8"/>
  <c r="D207" i="8"/>
  <c r="L207" i="8"/>
  <c r="C207" i="8"/>
  <c r="S207" i="8"/>
  <c r="E207" i="8"/>
  <c r="F207" i="8"/>
  <c r="M207" i="8"/>
  <c r="K207" i="8"/>
  <c r="N207" i="8"/>
  <c r="R207" i="8"/>
  <c r="J207" i="8"/>
  <c r="G179" i="8"/>
  <c r="O179" i="8"/>
  <c r="H179" i="8"/>
  <c r="P179" i="8"/>
  <c r="I179" i="8"/>
  <c r="Q179" i="8"/>
  <c r="D179" i="8"/>
  <c r="L179" i="8"/>
  <c r="K179" i="8"/>
  <c r="M179" i="8"/>
  <c r="N179" i="8"/>
  <c r="E179" i="8"/>
  <c r="C179" i="8"/>
  <c r="F179" i="8"/>
  <c r="J179" i="8"/>
  <c r="R179" i="8"/>
  <c r="S179" i="8"/>
  <c r="G393" i="8"/>
  <c r="O393" i="8"/>
  <c r="H393" i="8"/>
  <c r="P393" i="8"/>
  <c r="I393" i="8"/>
  <c r="Q393" i="8"/>
  <c r="D393" i="8"/>
  <c r="L393" i="8"/>
  <c r="J393" i="8"/>
  <c r="K393" i="8"/>
  <c r="N393" i="8"/>
  <c r="M393" i="8"/>
  <c r="C393" i="8"/>
  <c r="S393" i="8"/>
  <c r="R393" i="8"/>
  <c r="E393" i="8"/>
  <c r="F393" i="8"/>
  <c r="C339" i="8"/>
  <c r="K339" i="8"/>
  <c r="S339" i="8"/>
  <c r="D339" i="8"/>
  <c r="L339" i="8"/>
  <c r="E339" i="8"/>
  <c r="M339" i="8"/>
  <c r="H339" i="8"/>
  <c r="P339" i="8"/>
  <c r="F339" i="8"/>
  <c r="J339" i="8"/>
  <c r="G339" i="8"/>
  <c r="I339" i="8"/>
  <c r="O339" i="8"/>
  <c r="R339" i="8"/>
  <c r="N339" i="8"/>
  <c r="Q339" i="8"/>
  <c r="I214" i="8"/>
  <c r="Q214" i="8"/>
  <c r="J214" i="8"/>
  <c r="R214" i="8"/>
  <c r="C214" i="8"/>
  <c r="K214" i="8"/>
  <c r="S214" i="8"/>
  <c r="F214" i="8"/>
  <c r="N214" i="8"/>
  <c r="E214" i="8"/>
  <c r="G214" i="8"/>
  <c r="H214" i="8"/>
  <c r="O214" i="8"/>
  <c r="M214" i="8"/>
  <c r="P214" i="8"/>
  <c r="D214" i="8"/>
  <c r="L214" i="8"/>
  <c r="C321" i="8"/>
  <c r="K321" i="8"/>
  <c r="S321" i="8"/>
  <c r="D321" i="8"/>
  <c r="L321" i="8"/>
  <c r="E321" i="8"/>
  <c r="M321" i="8"/>
  <c r="H321" i="8"/>
  <c r="P321" i="8"/>
  <c r="G321" i="8"/>
  <c r="I321" i="8"/>
  <c r="J321" i="8"/>
  <c r="Q321" i="8"/>
  <c r="N321" i="8"/>
  <c r="O321" i="8"/>
  <c r="R321" i="8"/>
  <c r="F321" i="8"/>
  <c r="R14" i="8"/>
  <c r="R18" i="8"/>
  <c r="S18" i="8"/>
  <c r="R16" i="8"/>
  <c r="Q18" i="8"/>
  <c r="S16" i="8"/>
  <c r="Q16" i="8"/>
  <c r="C152" i="8"/>
  <c r="K152" i="8"/>
  <c r="S152" i="8"/>
  <c r="D152" i="8"/>
  <c r="L152" i="8"/>
  <c r="E152" i="8"/>
  <c r="M152" i="8"/>
  <c r="H152" i="8"/>
  <c r="P152" i="8"/>
  <c r="Q152" i="8"/>
  <c r="R152" i="8"/>
  <c r="F152" i="8"/>
  <c r="J152" i="8"/>
  <c r="I152" i="8"/>
  <c r="N152" i="8"/>
  <c r="O152" i="8"/>
  <c r="G152" i="8"/>
  <c r="E362" i="8"/>
  <c r="M362" i="8"/>
  <c r="F362" i="8"/>
  <c r="N362" i="8"/>
  <c r="G362" i="8"/>
  <c r="O362" i="8"/>
  <c r="J362" i="8"/>
  <c r="R362" i="8"/>
  <c r="H362" i="8"/>
  <c r="I362" i="8"/>
  <c r="K362" i="8"/>
  <c r="L362" i="8"/>
  <c r="Q362" i="8"/>
  <c r="S362" i="8"/>
  <c r="C362" i="8"/>
  <c r="P362" i="8"/>
  <c r="D362" i="8"/>
  <c r="I218" i="8"/>
  <c r="Q218" i="8"/>
  <c r="J218" i="8"/>
  <c r="R218" i="8"/>
  <c r="C218" i="8"/>
  <c r="K218" i="8"/>
  <c r="S218" i="8"/>
  <c r="F218" i="8"/>
  <c r="N218" i="8"/>
  <c r="M218" i="8"/>
  <c r="O218" i="8"/>
  <c r="P218" i="8"/>
  <c r="G218" i="8"/>
  <c r="E218" i="8"/>
  <c r="H218" i="8"/>
  <c r="L218" i="8"/>
  <c r="D218" i="8"/>
  <c r="J432" i="8"/>
  <c r="R432" i="8"/>
  <c r="M432" i="8"/>
  <c r="C432" i="8"/>
  <c r="K432" i="8"/>
  <c r="S432" i="8"/>
  <c r="D432" i="8"/>
  <c r="L432" i="8"/>
  <c r="E432" i="8"/>
  <c r="G432" i="8"/>
  <c r="O432" i="8"/>
  <c r="P432" i="8"/>
  <c r="Q432" i="8"/>
  <c r="F432" i="8"/>
  <c r="H432" i="8"/>
  <c r="I432" i="8"/>
  <c r="N432" i="8"/>
  <c r="G345" i="8"/>
  <c r="O345" i="8"/>
  <c r="H345" i="8"/>
  <c r="P345" i="8"/>
  <c r="I345" i="8"/>
  <c r="Q345" i="8"/>
  <c r="D345" i="8"/>
  <c r="L345" i="8"/>
  <c r="J345" i="8"/>
  <c r="K345" i="8"/>
  <c r="M345" i="8"/>
  <c r="N345" i="8"/>
  <c r="C345" i="8"/>
  <c r="S345" i="8"/>
  <c r="F345" i="8"/>
  <c r="E345" i="8"/>
  <c r="R345" i="8"/>
  <c r="F33" i="8"/>
  <c r="G31" i="8"/>
  <c r="E33" i="8"/>
  <c r="G33" i="8"/>
  <c r="E31" i="8"/>
  <c r="F29" i="8"/>
  <c r="F31" i="8"/>
  <c r="I89" i="8"/>
  <c r="Q89" i="8"/>
  <c r="J89" i="8"/>
  <c r="R89" i="8"/>
  <c r="C89" i="8"/>
  <c r="K89" i="8"/>
  <c r="S89" i="8"/>
  <c r="F89" i="8"/>
  <c r="N89" i="8"/>
  <c r="O89" i="8"/>
  <c r="P89" i="8"/>
  <c r="D89" i="8"/>
  <c r="H89" i="8"/>
  <c r="L89" i="8"/>
  <c r="M89" i="8"/>
  <c r="G89" i="8"/>
  <c r="E89" i="8"/>
  <c r="H525" i="8"/>
  <c r="P525" i="8"/>
  <c r="S525" i="8"/>
  <c r="I525" i="8"/>
  <c r="Q525" i="8"/>
  <c r="K525" i="8"/>
  <c r="J525" i="8"/>
  <c r="R525" i="8"/>
  <c r="C525" i="8"/>
  <c r="E525" i="8"/>
  <c r="M525" i="8"/>
  <c r="F525" i="8"/>
  <c r="G525" i="8"/>
  <c r="N525" i="8"/>
  <c r="O525" i="8"/>
  <c r="L525" i="8"/>
  <c r="D525" i="8"/>
  <c r="J552" i="8"/>
  <c r="R552" i="8"/>
  <c r="C552" i="8"/>
  <c r="K552" i="8"/>
  <c r="S552" i="8"/>
  <c r="L552" i="8"/>
  <c r="D552" i="8"/>
  <c r="G552" i="8"/>
  <c r="O552" i="8"/>
  <c r="Q552" i="8"/>
  <c r="E552" i="8"/>
  <c r="M552" i="8"/>
  <c r="N552" i="8"/>
  <c r="F552" i="8"/>
  <c r="H552" i="8"/>
  <c r="I552" i="8"/>
  <c r="P552" i="8"/>
  <c r="E220" i="8"/>
  <c r="M220" i="8"/>
  <c r="F220" i="8"/>
  <c r="N220" i="8"/>
  <c r="G220" i="8"/>
  <c r="O220" i="8"/>
  <c r="J220" i="8"/>
  <c r="R220" i="8"/>
  <c r="I220" i="8"/>
  <c r="K220" i="8"/>
  <c r="L220" i="8"/>
  <c r="C220" i="8"/>
  <c r="S220" i="8"/>
  <c r="D220" i="8"/>
  <c r="H220" i="8"/>
  <c r="Q220" i="8"/>
  <c r="P220" i="8"/>
  <c r="G251" i="8"/>
  <c r="O251" i="8"/>
  <c r="H251" i="8"/>
  <c r="P251" i="8"/>
  <c r="I251" i="8"/>
  <c r="Q251" i="8"/>
  <c r="D251" i="8"/>
  <c r="L251" i="8"/>
  <c r="C251" i="8"/>
  <c r="S251" i="8"/>
  <c r="E251" i="8"/>
  <c r="F251" i="8"/>
  <c r="M251" i="8"/>
  <c r="K251" i="8"/>
  <c r="R251" i="8"/>
  <c r="J251" i="8"/>
  <c r="N251" i="8"/>
  <c r="D535" i="8"/>
  <c r="L535" i="8"/>
  <c r="O535" i="8"/>
  <c r="E535" i="8"/>
  <c r="M535" i="8"/>
  <c r="F535" i="8"/>
  <c r="N535" i="8"/>
  <c r="G535" i="8"/>
  <c r="I535" i="8"/>
  <c r="Q535" i="8"/>
  <c r="R535" i="8"/>
  <c r="C535" i="8"/>
  <c r="J535" i="8"/>
  <c r="S535" i="8"/>
  <c r="H535" i="8"/>
  <c r="K535" i="8"/>
  <c r="P535" i="8"/>
  <c r="H481" i="8"/>
  <c r="P481" i="8"/>
  <c r="K481" i="8"/>
  <c r="I481" i="8"/>
  <c r="Q481" i="8"/>
  <c r="C481" i="8"/>
  <c r="J481" i="8"/>
  <c r="R481" i="8"/>
  <c r="S481" i="8"/>
  <c r="E481" i="8"/>
  <c r="M481" i="8"/>
  <c r="G481" i="8"/>
  <c r="O481" i="8"/>
  <c r="D481" i="8"/>
  <c r="L481" i="8"/>
  <c r="N481" i="8"/>
  <c r="F481" i="8"/>
  <c r="C148" i="8"/>
  <c r="K148" i="8"/>
  <c r="S148" i="8"/>
  <c r="D148" i="8"/>
  <c r="L148" i="8"/>
  <c r="E148" i="8"/>
  <c r="M148" i="8"/>
  <c r="H148" i="8"/>
  <c r="P148" i="8"/>
  <c r="I148" i="8"/>
  <c r="J148" i="8"/>
  <c r="N148" i="8"/>
  <c r="R148" i="8"/>
  <c r="Q148" i="8"/>
  <c r="F148" i="8"/>
  <c r="G148" i="8"/>
  <c r="O148" i="8"/>
  <c r="G126" i="8"/>
  <c r="O126" i="8"/>
  <c r="H126" i="8"/>
  <c r="P126" i="8"/>
  <c r="I126" i="8"/>
  <c r="Q126" i="8"/>
  <c r="D126" i="8"/>
  <c r="L126" i="8"/>
  <c r="E126" i="8"/>
  <c r="F126" i="8"/>
  <c r="J126" i="8"/>
  <c r="N126" i="8"/>
  <c r="C126" i="8"/>
  <c r="R126" i="8"/>
  <c r="M126" i="8"/>
  <c r="S126" i="8"/>
  <c r="K126" i="8"/>
  <c r="C387" i="8"/>
  <c r="K387" i="8"/>
  <c r="S387" i="8"/>
  <c r="D387" i="8"/>
  <c r="L387" i="8"/>
  <c r="E387" i="8"/>
  <c r="M387" i="8"/>
  <c r="H387" i="8"/>
  <c r="P387" i="8"/>
  <c r="F387" i="8"/>
  <c r="G387" i="8"/>
  <c r="I387" i="8"/>
  <c r="J387" i="8"/>
  <c r="O387" i="8"/>
  <c r="N387" i="8"/>
  <c r="Q387" i="8"/>
  <c r="R387" i="8"/>
  <c r="E91" i="8"/>
  <c r="M91" i="8"/>
  <c r="F91" i="8"/>
  <c r="N91" i="8"/>
  <c r="G91" i="8"/>
  <c r="O91" i="8"/>
  <c r="J91" i="8"/>
  <c r="R91" i="8"/>
  <c r="K91" i="8"/>
  <c r="L91" i="8"/>
  <c r="P91" i="8"/>
  <c r="D91" i="8"/>
  <c r="S91" i="8"/>
  <c r="H91" i="8"/>
  <c r="C91" i="8"/>
  <c r="I91" i="8"/>
  <c r="Q91" i="8"/>
  <c r="E304" i="8"/>
  <c r="M304" i="8"/>
  <c r="F304" i="8"/>
  <c r="N304" i="8"/>
  <c r="G304" i="8"/>
  <c r="O304" i="8"/>
  <c r="J304" i="8"/>
  <c r="R304" i="8"/>
  <c r="I304" i="8"/>
  <c r="K304" i="8"/>
  <c r="L304" i="8"/>
  <c r="C304" i="8"/>
  <c r="S304" i="8"/>
  <c r="D304" i="8"/>
  <c r="H304" i="8"/>
  <c r="Q304" i="8"/>
  <c r="P304" i="8"/>
  <c r="H493" i="8"/>
  <c r="P493" i="8"/>
  <c r="K493" i="8"/>
  <c r="I493" i="8"/>
  <c r="Q493" i="8"/>
  <c r="S493" i="8"/>
  <c r="J493" i="8"/>
  <c r="R493" i="8"/>
  <c r="C493" i="8"/>
  <c r="E493" i="8"/>
  <c r="M493" i="8"/>
  <c r="F493" i="8"/>
  <c r="O493" i="8"/>
  <c r="G493" i="8"/>
  <c r="N493" i="8"/>
  <c r="L493" i="8"/>
  <c r="D493" i="8"/>
  <c r="G239" i="8"/>
  <c r="O239" i="8"/>
  <c r="H239" i="8"/>
  <c r="P239" i="8"/>
  <c r="I239" i="8"/>
  <c r="Q239" i="8"/>
  <c r="D239" i="8"/>
  <c r="L239" i="8"/>
  <c r="C239" i="8"/>
  <c r="S239" i="8"/>
  <c r="E239" i="8"/>
  <c r="F239" i="8"/>
  <c r="M239" i="8"/>
  <c r="K239" i="8"/>
  <c r="N239" i="8"/>
  <c r="R239" i="8"/>
  <c r="J239" i="8"/>
  <c r="F450" i="8"/>
  <c r="N450" i="8"/>
  <c r="Q450" i="8"/>
  <c r="G450" i="8"/>
  <c r="O450" i="8"/>
  <c r="H450" i="8"/>
  <c r="P450" i="8"/>
  <c r="I450" i="8"/>
  <c r="C450" i="8"/>
  <c r="K450" i="8"/>
  <c r="S450" i="8"/>
  <c r="L450" i="8"/>
  <c r="D450" i="8"/>
  <c r="M450" i="8"/>
  <c r="R450" i="8"/>
  <c r="E450" i="8"/>
  <c r="J450" i="8"/>
  <c r="J412" i="8"/>
  <c r="R412" i="8"/>
  <c r="C412" i="8"/>
  <c r="K412" i="8"/>
  <c r="S412" i="8"/>
  <c r="E412" i="8"/>
  <c r="D412" i="8"/>
  <c r="L412" i="8"/>
  <c r="M412" i="8"/>
  <c r="G412" i="8"/>
  <c r="O412" i="8"/>
  <c r="N412" i="8"/>
  <c r="H412" i="8"/>
  <c r="P412" i="8"/>
  <c r="F412" i="8"/>
  <c r="I412" i="8"/>
  <c r="Q412" i="8"/>
  <c r="C347" i="8"/>
  <c r="K347" i="8"/>
  <c r="S347" i="8"/>
  <c r="D347" i="8"/>
  <c r="L347" i="8"/>
  <c r="E347" i="8"/>
  <c r="M347" i="8"/>
  <c r="H347" i="8"/>
  <c r="P347" i="8"/>
  <c r="F347" i="8"/>
  <c r="J347" i="8"/>
  <c r="G347" i="8"/>
  <c r="I347" i="8"/>
  <c r="O347" i="8"/>
  <c r="N347" i="8"/>
  <c r="R347" i="8"/>
  <c r="Q347" i="8"/>
  <c r="F530" i="8"/>
  <c r="N530" i="8"/>
  <c r="I530" i="8"/>
  <c r="G530" i="8"/>
  <c r="O530" i="8"/>
  <c r="Q530" i="8"/>
  <c r="H530" i="8"/>
  <c r="P530" i="8"/>
  <c r="C530" i="8"/>
  <c r="K530" i="8"/>
  <c r="S530" i="8"/>
  <c r="J530" i="8"/>
  <c r="M530" i="8"/>
  <c r="R530" i="8"/>
  <c r="D530" i="8"/>
  <c r="E530" i="8"/>
  <c r="L530" i="8"/>
  <c r="D415" i="8"/>
  <c r="L415" i="8"/>
  <c r="O415" i="8"/>
  <c r="E415" i="8"/>
  <c r="M415" i="8"/>
  <c r="F415" i="8"/>
  <c r="N415" i="8"/>
  <c r="G415" i="8"/>
  <c r="I415" i="8"/>
  <c r="Q415" i="8"/>
  <c r="J415" i="8"/>
  <c r="S415" i="8"/>
  <c r="C415" i="8"/>
  <c r="K415" i="8"/>
  <c r="H415" i="8"/>
  <c r="R415" i="8"/>
  <c r="P415" i="8"/>
  <c r="G203" i="8"/>
  <c r="O203" i="8"/>
  <c r="H203" i="8"/>
  <c r="P203" i="8"/>
  <c r="I203" i="8"/>
  <c r="Q203" i="8"/>
  <c r="D203" i="8"/>
  <c r="L203" i="8"/>
  <c r="K203" i="8"/>
  <c r="M203" i="8"/>
  <c r="N203" i="8"/>
  <c r="E203" i="8"/>
  <c r="S203" i="8"/>
  <c r="F203" i="8"/>
  <c r="C203" i="8"/>
  <c r="R203" i="8"/>
  <c r="J203" i="8"/>
  <c r="G271" i="8"/>
  <c r="O271" i="8"/>
  <c r="H271" i="8"/>
  <c r="P271" i="8"/>
  <c r="I271" i="8"/>
  <c r="Q271" i="8"/>
  <c r="D271" i="8"/>
  <c r="L271" i="8"/>
  <c r="K271" i="8"/>
  <c r="M271" i="8"/>
  <c r="N271" i="8"/>
  <c r="E271" i="8"/>
  <c r="R271" i="8"/>
  <c r="S271" i="8"/>
  <c r="C271" i="8"/>
  <c r="F271" i="8"/>
  <c r="J271" i="8"/>
  <c r="F422" i="8"/>
  <c r="N422" i="8"/>
  <c r="I422" i="8"/>
  <c r="G422" i="8"/>
  <c r="O422" i="8"/>
  <c r="H422" i="8"/>
  <c r="P422" i="8"/>
  <c r="Q422" i="8"/>
  <c r="C422" i="8"/>
  <c r="K422" i="8"/>
  <c r="S422" i="8"/>
  <c r="D422" i="8"/>
  <c r="E422" i="8"/>
  <c r="L422" i="8"/>
  <c r="R422" i="8"/>
  <c r="J422" i="8"/>
  <c r="M422" i="8"/>
  <c r="H421" i="8"/>
  <c r="P421" i="8"/>
  <c r="C421" i="8"/>
  <c r="I421" i="8"/>
  <c r="Q421" i="8"/>
  <c r="S421" i="8"/>
  <c r="J421" i="8"/>
  <c r="R421" i="8"/>
  <c r="K421" i="8"/>
  <c r="E421" i="8"/>
  <c r="M421" i="8"/>
  <c r="N421" i="8"/>
  <c r="D421" i="8"/>
  <c r="O421" i="8"/>
  <c r="F421" i="8"/>
  <c r="G421" i="8"/>
  <c r="L421" i="8"/>
  <c r="I113" i="8"/>
  <c r="Q113" i="8"/>
  <c r="J113" i="8"/>
  <c r="R113" i="8"/>
  <c r="C113" i="8"/>
  <c r="K113" i="8"/>
  <c r="S113" i="8"/>
  <c r="F113" i="8"/>
  <c r="N113" i="8"/>
  <c r="O113" i="8"/>
  <c r="P113" i="8"/>
  <c r="D113" i="8"/>
  <c r="H113" i="8"/>
  <c r="G113" i="8"/>
  <c r="L113" i="8"/>
  <c r="M113" i="8"/>
  <c r="E113" i="8"/>
  <c r="J464" i="8"/>
  <c r="R464" i="8"/>
  <c r="C464" i="8"/>
  <c r="K464" i="8"/>
  <c r="S464" i="8"/>
  <c r="M464" i="8"/>
  <c r="D464" i="8"/>
  <c r="L464" i="8"/>
  <c r="E464" i="8"/>
  <c r="G464" i="8"/>
  <c r="O464" i="8"/>
  <c r="P464" i="8"/>
  <c r="I464" i="8"/>
  <c r="N464" i="8"/>
  <c r="Q464" i="8"/>
  <c r="F464" i="8"/>
  <c r="H464" i="8"/>
  <c r="I145" i="8"/>
  <c r="Q145" i="8"/>
  <c r="J145" i="8"/>
  <c r="R145" i="8"/>
  <c r="C145" i="8"/>
  <c r="K145" i="8"/>
  <c r="S145" i="8"/>
  <c r="F145" i="8"/>
  <c r="N145" i="8"/>
  <c r="O145" i="8"/>
  <c r="P145" i="8"/>
  <c r="D145" i="8"/>
  <c r="H145" i="8"/>
  <c r="G145" i="8"/>
  <c r="L145" i="8"/>
  <c r="M145" i="8"/>
  <c r="E145" i="8"/>
  <c r="C375" i="8"/>
  <c r="K375" i="8"/>
  <c r="S375" i="8"/>
  <c r="D375" i="8"/>
  <c r="L375" i="8"/>
  <c r="E375" i="8"/>
  <c r="M375" i="8"/>
  <c r="H375" i="8"/>
  <c r="P375" i="8"/>
  <c r="N375" i="8"/>
  <c r="R375" i="8"/>
  <c r="O375" i="8"/>
  <c r="Q375" i="8"/>
  <c r="G375" i="8"/>
  <c r="F375" i="8"/>
  <c r="J375" i="8"/>
  <c r="I375" i="8"/>
  <c r="F490" i="8"/>
  <c r="N490" i="8"/>
  <c r="Q490" i="8"/>
  <c r="G490" i="8"/>
  <c r="O490" i="8"/>
  <c r="H490" i="8"/>
  <c r="P490" i="8"/>
  <c r="I490" i="8"/>
  <c r="C490" i="8"/>
  <c r="K490" i="8"/>
  <c r="S490" i="8"/>
  <c r="R490" i="8"/>
  <c r="J490" i="8"/>
  <c r="L490" i="8"/>
  <c r="D490" i="8"/>
  <c r="M490" i="8"/>
  <c r="E490" i="8"/>
  <c r="L18" i="8"/>
  <c r="L16" i="8"/>
  <c r="K16" i="8"/>
  <c r="M16" i="8"/>
  <c r="L14" i="8"/>
  <c r="M18" i="8"/>
  <c r="K18" i="8"/>
  <c r="G18" i="8"/>
  <c r="G16" i="8"/>
  <c r="F14" i="8"/>
  <c r="F16" i="8"/>
  <c r="E18" i="8"/>
  <c r="F18" i="8"/>
  <c r="E16" i="8"/>
  <c r="A66" i="8" l="1"/>
  <c r="B65" i="8"/>
  <c r="I64" i="8"/>
  <c r="Q64" i="8"/>
  <c r="J64" i="8"/>
  <c r="R64" i="8"/>
  <c r="C64" i="8"/>
  <c r="K64" i="8"/>
  <c r="S64" i="8"/>
  <c r="F64" i="8"/>
  <c r="N64" i="8"/>
  <c r="P64" i="8"/>
  <c r="D64" i="8"/>
  <c r="E64" i="8"/>
  <c r="L64" i="8"/>
  <c r="G64" i="8"/>
  <c r="O64" i="8"/>
  <c r="M64" i="8"/>
  <c r="H64" i="8"/>
  <c r="D65" i="8" l="1"/>
  <c r="L65" i="8"/>
  <c r="E65" i="8"/>
  <c r="M65" i="8"/>
  <c r="F65" i="8"/>
  <c r="N65" i="8"/>
  <c r="I65" i="8"/>
  <c r="Q65" i="8"/>
  <c r="K65" i="8"/>
  <c r="O65" i="8"/>
  <c r="P65" i="8"/>
  <c r="G65" i="8"/>
  <c r="H65" i="8"/>
  <c r="J65" i="8"/>
  <c r="R65" i="8"/>
  <c r="C65" i="8"/>
  <c r="S65" i="8"/>
  <c r="A67" i="8"/>
  <c r="B66" i="8"/>
  <c r="G66" i="8" l="1"/>
  <c r="D66" i="8"/>
  <c r="E66" i="8"/>
  <c r="N66" i="8"/>
  <c r="F66" i="8"/>
  <c r="O66" i="8"/>
  <c r="H66" i="8"/>
  <c r="P66" i="8"/>
  <c r="K66" i="8"/>
  <c r="S66" i="8"/>
  <c r="L66" i="8"/>
  <c r="M66" i="8"/>
  <c r="Q66" i="8"/>
  <c r="C66" i="8"/>
  <c r="I66" i="8"/>
  <c r="J66" i="8"/>
  <c r="R66" i="8"/>
  <c r="B67" i="8"/>
  <c r="A68" i="8"/>
  <c r="I67" i="8" l="1"/>
  <c r="Q67" i="8"/>
  <c r="J67" i="8"/>
  <c r="R67" i="8"/>
  <c r="C67" i="8"/>
  <c r="K67" i="8"/>
  <c r="S67" i="8"/>
  <c r="F67" i="8"/>
  <c r="N67" i="8"/>
  <c r="G67" i="8"/>
  <c r="H67" i="8"/>
  <c r="L67" i="8"/>
  <c r="P67" i="8"/>
  <c r="O67" i="8"/>
  <c r="D67" i="8"/>
  <c r="E67" i="8"/>
  <c r="M67" i="8"/>
  <c r="A69" i="8"/>
  <c r="B68" i="8"/>
  <c r="D68" i="8" l="1"/>
  <c r="L68" i="8"/>
  <c r="E68" i="8"/>
  <c r="M68" i="8"/>
  <c r="F68" i="8"/>
  <c r="N68" i="8"/>
  <c r="I68" i="8"/>
  <c r="Q68" i="8"/>
  <c r="R68" i="8"/>
  <c r="C68" i="8"/>
  <c r="S68" i="8"/>
  <c r="G68" i="8"/>
  <c r="K68" i="8"/>
  <c r="O68" i="8"/>
  <c r="J68" i="8"/>
  <c r="P68" i="8"/>
  <c r="H68" i="8"/>
  <c r="B69" i="8"/>
  <c r="A70" i="8"/>
  <c r="G69" i="8" l="1"/>
  <c r="O69" i="8"/>
  <c r="H69" i="8"/>
  <c r="P69" i="8"/>
  <c r="I69" i="8"/>
  <c r="Q69" i="8"/>
  <c r="D69" i="8"/>
  <c r="L69" i="8"/>
  <c r="M69" i="8"/>
  <c r="N69" i="8"/>
  <c r="R69" i="8"/>
  <c r="F69" i="8"/>
  <c r="E69" i="8"/>
  <c r="J69" i="8"/>
  <c r="K69" i="8"/>
  <c r="C69" i="8"/>
  <c r="S69" i="8"/>
  <c r="B70" i="8"/>
  <c r="A71" i="8"/>
  <c r="A72" i="8" l="1"/>
  <c r="B71" i="8"/>
  <c r="J70" i="8"/>
  <c r="R70" i="8"/>
  <c r="C70" i="8"/>
  <c r="K70" i="8"/>
  <c r="S70" i="8"/>
  <c r="D70" i="8"/>
  <c r="L70" i="8"/>
  <c r="G70" i="8"/>
  <c r="O70" i="8"/>
  <c r="H70" i="8"/>
  <c r="I70" i="8"/>
  <c r="M70" i="8"/>
  <c r="Q70" i="8"/>
  <c r="P70" i="8"/>
  <c r="E70" i="8"/>
  <c r="F70" i="8"/>
  <c r="N70" i="8"/>
  <c r="E71" i="8" l="1"/>
  <c r="M71" i="8"/>
  <c r="F71" i="8"/>
  <c r="N71" i="8"/>
  <c r="G71" i="8"/>
  <c r="O71" i="8"/>
  <c r="J71" i="8"/>
  <c r="R71" i="8"/>
  <c r="C71" i="8"/>
  <c r="S71" i="8"/>
  <c r="D71" i="8"/>
  <c r="H71" i="8"/>
  <c r="L71" i="8"/>
  <c r="P71" i="8"/>
  <c r="K71" i="8"/>
  <c r="Q71" i="8"/>
  <c r="I71" i="8"/>
  <c r="B72" i="8"/>
  <c r="A73" i="8"/>
  <c r="B73" i="8" l="1"/>
  <c r="A74" i="8"/>
  <c r="H72" i="8"/>
  <c r="P72" i="8"/>
  <c r="I72" i="8"/>
  <c r="Q72" i="8"/>
  <c r="J72" i="8"/>
  <c r="R72" i="8"/>
  <c r="E72" i="8"/>
  <c r="M72" i="8"/>
  <c r="N72" i="8"/>
  <c r="O72" i="8"/>
  <c r="C72" i="8"/>
  <c r="S72" i="8"/>
  <c r="G72" i="8"/>
  <c r="F72" i="8"/>
  <c r="K72" i="8"/>
  <c r="L72" i="8"/>
  <c r="D72" i="8"/>
  <c r="A75" i="8" l="1"/>
  <c r="B74" i="8"/>
  <c r="C73" i="8"/>
  <c r="K73" i="8"/>
  <c r="S73" i="8"/>
  <c r="D73" i="8"/>
  <c r="L73" i="8"/>
  <c r="E73" i="8"/>
  <c r="M73" i="8"/>
  <c r="H73" i="8"/>
  <c r="P73" i="8"/>
  <c r="I73" i="8"/>
  <c r="J73" i="8"/>
  <c r="N73" i="8"/>
  <c r="R73" i="8"/>
  <c r="Q73" i="8"/>
  <c r="F73" i="8"/>
  <c r="G73" i="8"/>
  <c r="O73" i="8"/>
  <c r="F74" i="8" l="1"/>
  <c r="N74" i="8"/>
  <c r="G74" i="8"/>
  <c r="O74" i="8"/>
  <c r="H74" i="8"/>
  <c r="P74" i="8"/>
  <c r="C74" i="8"/>
  <c r="K74" i="8"/>
  <c r="S74" i="8"/>
  <c r="D74" i="8"/>
  <c r="E74" i="8"/>
  <c r="I74" i="8"/>
  <c r="M74" i="8"/>
  <c r="Q74" i="8"/>
  <c r="L74" i="8"/>
  <c r="R74" i="8"/>
  <c r="J74" i="8"/>
  <c r="B75" i="8"/>
  <c r="A76" i="8"/>
  <c r="A77" i="8" l="1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D76" i="8" l="1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G77" i="8" l="1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A80" i="8" l="1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E79" i="8" l="1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A82" i="8" l="1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C81" i="8" l="1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E83" i="8" l="1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<sst xmlns="http://schemas.openxmlformats.org/spreadsheetml/2006/main" count="6756" uniqueCount="2258">
  <si>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</si>
  <si>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</si>
  <si>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</si>
  <si>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</si>
  <si>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</si>
  <si>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</si>
  <si>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</si>
  <si>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</si>
  <si>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</si>
  <si>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</si>
  <si>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</si>
  <si>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</si>
  <si>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</si>
  <si>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</si>
  <si>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</si>
  <si>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</si>
  <si>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</si>
  <si>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</si>
  <si>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</si>
  <si>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</si>
  <si>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</si>
  <si>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</si>
  <si>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</si>
  <si>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</si>
  <si>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</si>
  <si>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</si>
  <si>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</si>
  <si>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</si>
  <si>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</si>
  <si>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</si>
  <si>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</si>
  <si>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</si>
  <si>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</si>
  <si>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</si>
  <si>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</si>
  <si>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</si>
  <si>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</si>
  <si>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</si>
  <si>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</si>
  <si>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</si>
  <si>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</si>
  <si>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</si>
  <si>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</si>
  <si>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</si>
  <si>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</si>
  <si>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</si>
  <si>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</si>
  <si>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</si>
  <si>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</si>
  <si>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</si>
  <si>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</si>
  <si>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</si>
  <si>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</si>
  <si>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</si>
  <si>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</si>
  <si>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</si>
  <si>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</si>
  <si>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</si>
  <si>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</si>
  <si>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</si>
  <si>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</si>
  <si>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</si>
  <si>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</si>
  <si>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</si>
  <si>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</si>
  <si>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</si>
  <si>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</si>
  <si>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</si>
  <si>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</si>
  <si>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</si>
  <si>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</si>
  <si>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</si>
  <si>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</si>
  <si>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</si>
  <si>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</si>
  <si>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</si>
  <si>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</si>
  <si>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</si>
  <si>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</si>
  <si>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</si>
  <si>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</si>
  <si>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</si>
  <si>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</si>
  <si>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</si>
  <si>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</si>
  <si>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</si>
  <si>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</si>
  <si>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</si>
  <si>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EGEEN TI Equity</t>
  </si>
  <si>
    <t>ODAS TI Equity</t>
  </si>
  <si>
    <t>KARSN TI Equity</t>
  </si>
  <si>
    <t>ICBCT TI Equity</t>
  </si>
  <si>
    <t>ALGYO TI Equity</t>
  </si>
  <si>
    <t>PRKME TI Equity</t>
  </si>
  <si>
    <t>GSDHO TI Equity</t>
  </si>
  <si>
    <t>METRO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</si>
  <si>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</si>
  <si>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</si>
  <si>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</si>
  <si>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</si>
  <si>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</si>
  <si>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</si>
  <si>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</si>
  <si>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</si>
  <si>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</si>
  <si>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</si>
  <si>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</si>
  <si>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</si>
  <si>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</si>
  <si>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</si>
  <si>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</si>
  <si>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</si>
  <si>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</si>
  <si>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</si>
  <si>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</si>
  <si>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</si>
  <si>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</si>
  <si>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</si>
  <si>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</si>
  <si>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</si>
  <si>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</si>
  <si>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</si>
  <si>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</si>
  <si>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</si>
  <si>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</si>
  <si>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</si>
  <si>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</si>
  <si>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</si>
  <si>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</si>
  <si>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</si>
  <si>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</si>
  <si>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</si>
  <si>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</si>
  <si>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</si>
  <si>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</si>
  <si>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</si>
  <si>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</si>
  <si>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</si>
  <si>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</si>
  <si>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</si>
  <si>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</si>
  <si>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</si>
  <si>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</si>
  <si>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</si>
  <si>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</si>
  <si>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</si>
  <si>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</si>
  <si>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</si>
  <si>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</si>
  <si>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</si>
  <si>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</si>
  <si>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</si>
  <si>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</si>
  <si>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</si>
  <si>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</si>
  <si>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</si>
  <si>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</si>
  <si>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</si>
  <si>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</si>
  <si>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</si>
  <si>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</si>
  <si>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</si>
  <si>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</si>
  <si>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</si>
  <si>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</si>
  <si>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</si>
  <si>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</si>
  <si>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</si>
  <si>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</si>
  <si>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</si>
  <si>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</si>
  <si>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</si>
  <si>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</si>
  <si>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</si>
  <si>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</si>
  <si>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</si>
  <si>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</si>
  <si>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</si>
  <si>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</si>
  <si>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</si>
  <si>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</si>
  <si>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</si>
  <si>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</si>
  <si>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</si>
  <si>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</si>
  <si>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</si>
  <si>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</si>
  <si>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</si>
  <si>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</si>
  <si>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</si>
  <si>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</si>
  <si>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</si>
  <si>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</si>
  <si>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</si>
  <si>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</si>
  <si>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</si>
  <si>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</si>
  <si>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</si>
  <si>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</si>
  <si>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</si>
  <si>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</si>
  <si>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</si>
  <si>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</si>
  <si>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</si>
  <si>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</si>
  <si>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</si>
  <si>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</si>
  <si>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</si>
  <si>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</si>
  <si>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</si>
  <si>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</si>
  <si>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</si>
  <si>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</si>
  <si>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</si>
  <si>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</si>
  <si>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</si>
  <si>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</si>
  <si>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</si>
  <si>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</si>
  <si>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</si>
  <si>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</si>
  <si>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</si>
  <si>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</si>
  <si>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</si>
  <si>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</si>
  <si>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</si>
  <si>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</si>
  <si>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</si>
  <si>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</si>
  <si>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</si>
  <si>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</si>
  <si>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</si>
  <si>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</si>
  <si>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</si>
  <si>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</si>
  <si>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</si>
  <si>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</si>
  <si>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</si>
  <si>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</si>
  <si>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</si>
  <si>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</si>
  <si>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</si>
  <si>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</si>
  <si>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</si>
  <si>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</si>
  <si>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</si>
  <si>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</si>
  <si>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</si>
  <si>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</si>
  <si>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</si>
  <si>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</si>
  <si>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</si>
  <si>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</si>
  <si>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</si>
  <si>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</si>
  <si>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</si>
  <si>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</si>
  <si>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</si>
  <si>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</si>
  <si>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</si>
  <si>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</si>
  <si>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</si>
  <si>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</si>
  <si>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</si>
  <si>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</si>
  <si>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</si>
  <si>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</si>
  <si>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</si>
  <si>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</si>
  <si>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</si>
  <si>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</si>
  <si>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</si>
  <si>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</si>
  <si>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</si>
  <si>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</si>
  <si>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</si>
  <si>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</si>
  <si>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</si>
  <si>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</si>
  <si>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</si>
  <si>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</si>
  <si>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</si>
  <si>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</si>
  <si>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</si>
  <si>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</si>
  <si>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</si>
  <si>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</si>
  <si>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</si>
  <si>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</si>
  <si>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</si>
  <si>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</si>
  <si>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</si>
  <si>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</si>
  <si>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</si>
  <si>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</si>
  <si>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</si>
  <si>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</si>
  <si>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</si>
  <si>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</si>
  <si>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</si>
  <si>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</si>
  <si>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</si>
  <si>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</si>
  <si>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</si>
  <si>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</si>
  <si>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</si>
  <si>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</si>
  <si>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</si>
  <si>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</si>
  <si>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</si>
  <si>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</si>
  <si>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</si>
  <si>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</si>
  <si>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</si>
  <si>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</si>
  <si>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</si>
  <si>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</si>
  <si>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</si>
  <si>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</si>
  <si>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</si>
  <si>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</si>
  <si>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</si>
  <si>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</si>
  <si>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</si>
  <si>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</si>
  <si>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</si>
  <si>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</si>
  <si>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</si>
  <si>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</si>
  <si>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</si>
  <si>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</si>
  <si>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</si>
  <si>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</si>
  <si>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</si>
  <si>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</si>
  <si>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</si>
  <si>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</si>
  <si>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</si>
  <si>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</si>
  <si>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</si>
  <si>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</si>
  <si>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</si>
  <si>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</si>
  <si>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</si>
  <si>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</si>
  <si>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</si>
  <si>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</si>
  <si>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</si>
  <si>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</si>
  <si>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</si>
  <si>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</si>
  <si>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</si>
  <si>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</si>
  <si>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</si>
  <si>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</si>
  <si>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</si>
  <si>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</si>
  <si>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</si>
  <si>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</si>
  <si>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</si>
  <si>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</si>
  <si>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</si>
  <si>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</si>
  <si>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</si>
  <si>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</si>
  <si>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</si>
  <si>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</si>
  <si>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</si>
  <si>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</si>
  <si>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</si>
  <si>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</si>
  <si>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</si>
  <si>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</si>
  <si>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</si>
  <si>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</si>
  <si>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</si>
  <si>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</si>
  <si>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</si>
  <si>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</si>
  <si>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</si>
  <si>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</si>
  <si>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</si>
  <si>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MYL UW Equity</t>
  </si>
  <si>
    <t>LH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</si>
  <si>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</si>
  <si>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</si>
  <si>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</si>
  <si>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</si>
  <si>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</si>
  <si>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</si>
  <si>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</si>
  <si>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</si>
  <si>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</si>
  <si>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</si>
  <si>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</si>
  <si>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</si>
  <si>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</si>
  <si>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</si>
  <si>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</si>
  <si>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</si>
  <si>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</si>
  <si>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</si>
  <si>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</si>
  <si>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</si>
  <si>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</si>
  <si>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</si>
  <si>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</si>
  <si>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</si>
  <si>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</si>
  <si>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</si>
  <si>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</si>
  <si>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</si>
  <si>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</si>
  <si>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</si>
  <si>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</si>
  <si>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</si>
  <si>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</si>
  <si>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</si>
  <si>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</si>
  <si>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</si>
  <si>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</si>
  <si>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</si>
  <si>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</si>
  <si>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</si>
  <si>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</si>
  <si>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</si>
  <si>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</si>
  <si>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</si>
  <si>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</si>
  <si>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</si>
  <si>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</si>
  <si>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</si>
  <si>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</si>
  <si>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</si>
  <si>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</si>
  <si>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</si>
  <si>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</si>
  <si>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</si>
  <si>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</si>
  <si>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</si>
  <si>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</si>
  <si>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</si>
  <si>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</si>
  <si>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</si>
  <si>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</si>
  <si>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</si>
  <si>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</si>
  <si>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</si>
  <si>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</si>
  <si>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</si>
  <si>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</si>
  <si>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</si>
  <si>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</si>
  <si>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</si>
  <si>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</si>
  <si>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</si>
  <si>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</si>
  <si>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</si>
  <si>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</si>
  <si>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</si>
  <si>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</si>
  <si>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</si>
  <si>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</si>
  <si>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</si>
  <si>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</si>
  <si>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</si>
  <si>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</si>
  <si>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</si>
  <si>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</si>
  <si>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</si>
  <si>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</si>
  <si>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</si>
  <si>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</si>
  <si>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</si>
  <si>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</si>
  <si>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</si>
  <si>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</si>
  <si>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</si>
  <si>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</si>
  <si>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</si>
  <si>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</si>
  <si>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</si>
  <si>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</si>
  <si>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</si>
  <si>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</si>
  <si>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</si>
  <si>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</si>
  <si>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</si>
  <si>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</si>
  <si>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</si>
  <si>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</si>
  <si>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</si>
  <si>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</si>
  <si>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</si>
  <si>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</si>
  <si>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</si>
  <si>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</si>
  <si>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</si>
  <si>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</si>
  <si>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</si>
  <si>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</si>
  <si>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</si>
  <si>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</si>
  <si>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</si>
  <si>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</si>
  <si>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</si>
  <si>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</si>
  <si>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</si>
  <si>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</si>
  <si>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</si>
  <si>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</si>
  <si>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</si>
  <si>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</si>
  <si>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</si>
  <si>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</si>
  <si>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</si>
  <si>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</si>
  <si>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</si>
  <si>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</si>
  <si>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</si>
  <si>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</si>
  <si>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</si>
  <si>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</si>
  <si>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</si>
  <si>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</si>
  <si>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</si>
  <si>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</si>
  <si>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</si>
  <si>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</si>
  <si>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</si>
  <si>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</si>
  <si>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</si>
  <si>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</si>
  <si>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</si>
  <si>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</si>
  <si>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</si>
  <si>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</si>
  <si>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</si>
  <si>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</si>
  <si>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</si>
  <si>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</si>
  <si>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</si>
  <si>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</si>
  <si>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</si>
  <si>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</si>
  <si>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</si>
  <si>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</si>
  <si>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</si>
  <si>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</si>
  <si>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</si>
  <si>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</si>
  <si>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</si>
  <si>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</si>
  <si>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</si>
  <si>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</si>
  <si>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</si>
  <si>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</si>
  <si>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</si>
  <si>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</si>
  <si>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</si>
  <si>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</si>
  <si>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</si>
  <si>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</si>
  <si>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</si>
  <si>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</si>
  <si>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</si>
  <si>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</si>
  <si>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</si>
  <si>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</si>
  <si>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</si>
  <si>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</si>
  <si>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</si>
  <si>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</si>
  <si>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</si>
  <si>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</si>
  <si>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</si>
  <si>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</si>
  <si>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</si>
  <si>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</si>
  <si>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</si>
  <si>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</si>
  <si>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</si>
  <si>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</si>
  <si>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</si>
  <si>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</si>
  <si>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</si>
  <si>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</si>
  <si>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</si>
  <si>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</si>
  <si>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</si>
  <si>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</si>
  <si>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</si>
  <si>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</si>
  <si>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</si>
  <si>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</si>
  <si>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</si>
  <si>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</si>
  <si>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</si>
  <si>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</si>
  <si>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</si>
  <si>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</si>
  <si>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</si>
  <si>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</si>
  <si>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</si>
  <si>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</si>
  <si>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</si>
  <si>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</si>
  <si>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</si>
  <si>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</si>
  <si>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</si>
  <si>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</si>
  <si>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</si>
  <si>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</si>
  <si>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</si>
  <si>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</si>
  <si>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</si>
  <si>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</si>
  <si>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</si>
  <si>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</si>
  <si>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</si>
  <si>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</si>
  <si>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</si>
  <si>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</si>
  <si>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</si>
  <si>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</si>
  <si>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</si>
  <si>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</si>
  <si>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</si>
  <si>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</si>
  <si>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</si>
  <si>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</si>
  <si>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</si>
  <si>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</si>
  <si>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</si>
  <si>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</si>
  <si>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</si>
  <si>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</si>
  <si>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</si>
  <si>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</si>
  <si>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</si>
  <si>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</si>
  <si>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</si>
  <si>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</si>
  <si>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</si>
  <si>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</si>
  <si>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</si>
  <si>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</si>
  <si>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</si>
  <si>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</si>
  <si>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</si>
  <si>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</si>
  <si>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</si>
  <si>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</si>
  <si>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</si>
  <si>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</si>
  <si>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</si>
  <si>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</si>
  <si>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</si>
  <si>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</si>
  <si>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</si>
  <si>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</si>
  <si>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</si>
  <si>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</si>
  <si>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</si>
  <si>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</si>
  <si>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</si>
  <si>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</si>
  <si>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</si>
  <si>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</si>
  <si>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</si>
  <si>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</si>
  <si>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</si>
  <si>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</si>
  <si>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</si>
  <si>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</si>
  <si>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</si>
  <si>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</si>
  <si>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</si>
  <si>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</si>
  <si>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</si>
  <si>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</si>
  <si>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</si>
  <si>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</si>
  <si>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</si>
  <si>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</si>
  <si>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</si>
  <si>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</si>
  <si>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</si>
  <si>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</si>
  <si>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</si>
  <si>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</si>
  <si>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</si>
  <si>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</si>
  <si>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</si>
  <si>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</si>
  <si>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</si>
  <si>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</si>
  <si>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</si>
  <si>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</si>
  <si>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</si>
  <si>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</si>
  <si>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</si>
  <si>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</si>
  <si>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</si>
  <si>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</si>
  <si>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</si>
  <si>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</si>
  <si>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</si>
  <si>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</si>
  <si>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</si>
  <si>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</si>
  <si>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</si>
  <si>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</si>
  <si>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</si>
  <si>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</si>
  <si>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</si>
  <si>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</si>
  <si>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</si>
  <si>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</si>
  <si>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</si>
  <si>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</si>
  <si>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</si>
  <si>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</si>
  <si>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</si>
  <si>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</si>
  <si>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</si>
  <si>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</si>
  <si>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</si>
  <si>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</si>
  <si>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</si>
  <si>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</si>
  <si>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</si>
  <si>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</si>
  <si>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</si>
  <si>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</si>
  <si>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</si>
  <si>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</si>
  <si>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</si>
  <si>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</si>
  <si>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</si>
  <si>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</si>
  <si>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</si>
  <si>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</si>
  <si>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</si>
  <si>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</si>
  <si>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</si>
  <si>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</si>
  <si>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</si>
  <si>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</si>
  <si>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</si>
  <si>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</si>
  <si>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</si>
  <si>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</si>
  <si>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</si>
  <si>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</si>
  <si>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</si>
  <si>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</si>
  <si>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</si>
  <si>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</si>
  <si>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</si>
  <si>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</si>
  <si>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</si>
  <si>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</si>
  <si>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</si>
  <si>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</si>
  <si>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</si>
  <si>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</si>
  <si>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</si>
  <si>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</si>
  <si>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</si>
  <si>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</si>
  <si>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</si>
  <si>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</si>
  <si>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</si>
  <si>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</si>
  <si>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</si>
  <si>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</si>
  <si>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</si>
  <si>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</si>
  <si>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</si>
  <si>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</si>
  <si>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</si>
  <si>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</si>
  <si>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</si>
  <si>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</si>
  <si>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</si>
  <si>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</si>
  <si>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</si>
  <si>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</si>
  <si>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</si>
  <si>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</si>
  <si>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</si>
  <si>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</si>
  <si>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</si>
  <si>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ITV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</si>
  <si>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</si>
  <si>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</si>
  <si>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</si>
  <si>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</si>
  <si>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</si>
  <si>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</si>
  <si>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</si>
  <si>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</si>
  <si>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</si>
  <si>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</si>
  <si>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</si>
  <si>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</si>
  <si>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</si>
  <si>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</si>
  <si>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</si>
  <si>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</si>
  <si>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</si>
  <si>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</si>
  <si>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</si>
  <si>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</si>
  <si>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</si>
  <si>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</si>
  <si>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</si>
  <si>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</si>
  <si>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</si>
  <si>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</si>
  <si>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</si>
  <si>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</si>
  <si>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</si>
  <si>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</si>
  <si>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</si>
  <si>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</si>
  <si>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</si>
  <si>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</si>
  <si>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</si>
  <si>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</si>
  <si>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</si>
  <si>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</si>
  <si>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</si>
  <si>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</si>
  <si>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</si>
  <si>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</si>
  <si>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</si>
  <si>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</si>
  <si>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</si>
  <si>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</si>
  <si>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</si>
  <si>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</si>
  <si>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</si>
  <si>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</si>
  <si>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</si>
  <si>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</si>
  <si>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</si>
  <si>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</si>
  <si>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</si>
  <si>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</si>
  <si>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</si>
  <si>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</si>
  <si>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</si>
  <si>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</si>
  <si>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</si>
  <si>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</si>
  <si>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</si>
  <si>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</si>
  <si>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</si>
  <si>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</si>
  <si>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</si>
  <si>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</si>
  <si>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</si>
  <si>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</si>
  <si>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</si>
  <si>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</si>
  <si>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</si>
  <si>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</si>
  <si>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</si>
  <si>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</si>
  <si>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</si>
  <si>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</si>
  <si>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Tanıtım videosu:</t>
  </si>
  <si>
    <t>*Kaynak:Bloomberg</t>
  </si>
  <si>
    <t>AGHOL TI Equity</t>
  </si>
  <si>
    <t>Ahmet Toker</t>
  </si>
  <si>
    <t>19Y</t>
  </si>
  <si>
    <t>2019T</t>
  </si>
  <si>
    <t>GICS_SECTOR_NAME</t>
  </si>
  <si>
    <t>20Y</t>
  </si>
  <si>
    <t>2020T</t>
  </si>
  <si>
    <t>2019 yılı F/K tahminine göre pahalı</t>
  </si>
  <si>
    <t>2019 yılı FD/FAVÖK tahminine göre pahalı</t>
  </si>
  <si>
    <t>2019 yılı F/K tahminine göre ucuz</t>
  </si>
  <si>
    <t>2019 yılı FD/FAVÖK tahminine göre ucuz</t>
  </si>
  <si>
    <t>2019 FK</t>
  </si>
  <si>
    <t>ALBRK TI Equity</t>
  </si>
  <si>
    <t>CEMAS TI Equity</t>
  </si>
  <si>
    <t>DGKLB TI Equity</t>
  </si>
  <si>
    <t>ENJSA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</si>
  <si>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</si>
  <si>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</si>
  <si>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</si>
  <si>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</si>
  <si>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</si>
  <si>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</si>
  <si>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</si>
  <si>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</si>
  <si>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</si>
  <si>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</si>
  <si>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</si>
  <si>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</si>
  <si>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</si>
  <si>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</si>
  <si>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</si>
  <si>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</si>
  <si>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</si>
  <si>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</si>
  <si>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</si>
  <si>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</si>
  <si>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</si>
  <si>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</si>
  <si>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</si>
  <si>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</si>
  <si>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</si>
  <si>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</si>
  <si>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</si>
  <si>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</si>
  <si>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</si>
  <si>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</si>
  <si>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</si>
  <si>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</si>
  <si>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</si>
  <si>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</si>
  <si>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</si>
  <si>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</si>
  <si>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</si>
  <si>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</si>
  <si>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</si>
  <si>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</si>
  <si>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</si>
  <si>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</si>
  <si>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</si>
  <si>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</si>
  <si>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</si>
  <si>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</si>
  <si>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</si>
  <si>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</si>
  <si>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</si>
  <si>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</si>
  <si>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</si>
  <si>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</si>
  <si>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</si>
  <si>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</si>
  <si>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</si>
  <si>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HLMA LN Equity</t>
  </si>
  <si>
    <t>JE/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</si>
  <si>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</si>
  <si>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</si>
  <si>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</si>
  <si>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</si>
  <si>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</si>
  <si>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</si>
  <si>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</si>
  <si>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</si>
  <si>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</si>
  <si>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</si>
  <si>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</si>
  <si>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</si>
  <si>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</si>
  <si>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</si>
  <si>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</si>
  <si>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SES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</si>
  <si>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</si>
  <si>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</si>
  <si>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</si>
  <si>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</si>
  <si>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</si>
  <si>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</si>
  <si>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</si>
  <si>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</si>
  <si>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</si>
  <si>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</si>
  <si>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HSE CT Equity</t>
  </si>
  <si>
    <t>BTE CT Equity</t>
  </si>
  <si>
    <t>CPG CT Equity</t>
  </si>
  <si>
    <t>TCN CT Equity</t>
  </si>
  <si>
    <t>SIA CT Equity</t>
  </si>
  <si>
    <t>CG CT Equity</t>
  </si>
  <si>
    <t>HEXO CT Equity</t>
  </si>
  <si>
    <t>AD CT Equity</t>
  </si>
  <si>
    <t>IFC CT Equity</t>
  </si>
  <si>
    <t>WN CT Equity</t>
  </si>
  <si>
    <t>IAG CT Equity</t>
  </si>
  <si>
    <t>TRST CT Equity</t>
  </si>
  <si>
    <t>MEG CT Equity</t>
  </si>
  <si>
    <t>H CT Equity</t>
  </si>
  <si>
    <t>PSK CT Equity</t>
  </si>
  <si>
    <t>CCO CT Equity</t>
  </si>
  <si>
    <t>TRQ CT Equity</t>
  </si>
  <si>
    <t>CFP CT Equity</t>
  </si>
  <si>
    <t>NTR CT Equity</t>
  </si>
  <si>
    <t>CAS CT Equity</t>
  </si>
  <si>
    <t>RNW CT Equity</t>
  </si>
  <si>
    <t>IFP CT Equity</t>
  </si>
  <si>
    <t>BCB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</si>
  <si>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</si>
  <si>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</si>
  <si>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</si>
  <si>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</si>
  <si>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</si>
  <si>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</si>
  <si>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</si>
  <si>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</si>
  <si>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</si>
  <si>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</si>
  <si>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</si>
  <si>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</si>
  <si>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</si>
  <si>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NXE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</si>
  <si>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</si>
  <si>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</si>
  <si>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</si>
  <si>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</si>
  <si>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</si>
  <si>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</si>
  <si>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</si>
  <si>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</si>
  <si>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TOG CT Equity</t>
  </si>
  <si>
    <t>X CT Equity</t>
  </si>
  <si>
    <t>ESI CT Equity</t>
  </si>
  <si>
    <t>SSL CT Equity</t>
  </si>
  <si>
    <t>ERO CT Equity</t>
  </si>
  <si>
    <t>PXT CT Equity</t>
  </si>
  <si>
    <t>BLX CT Equity</t>
  </si>
  <si>
    <t>MIC CT Equity</t>
  </si>
  <si>
    <t>CHE-U CT Equity</t>
  </si>
  <si>
    <t>MX CT Equity</t>
  </si>
  <si>
    <t>QSR CT Equity</t>
  </si>
  <si>
    <t>CSU CT Equity</t>
  </si>
  <si>
    <t>SU CT Equity</t>
  </si>
  <si>
    <t>ECN CT Equity</t>
  </si>
  <si>
    <t>PKI CT Equity</t>
  </si>
  <si>
    <t>GUD CT Equity</t>
  </si>
  <si>
    <t>MSI CT Equity</t>
  </si>
  <si>
    <t>GOOS CT Equity</t>
  </si>
  <si>
    <t>LUN CT Equity</t>
  </si>
  <si>
    <t>BYD-U CT Equity</t>
  </si>
  <si>
    <t>CRON CT Equity</t>
  </si>
  <si>
    <t>NG CT Equity</t>
  </si>
  <si>
    <t>KEL CT Equity</t>
  </si>
  <si>
    <t>ARE CT Equity</t>
  </si>
  <si>
    <t>KXS CT Equity</t>
  </si>
  <si>
    <t>ACO/X CT Equity</t>
  </si>
  <si>
    <t>TFII CT Equity</t>
  </si>
  <si>
    <t>AFN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</si>
  <si>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</si>
  <si>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</si>
  <si>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</si>
  <si>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</si>
  <si>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</si>
  <si>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</si>
  <si>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</si>
  <si>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GTE CT Equity</t>
  </si>
  <si>
    <t>HBC CT Equity</t>
  </si>
  <si>
    <t>LNR CT Equity</t>
  </si>
  <si>
    <t>KMP-U CT Equity</t>
  </si>
  <si>
    <t>NWC CT Equity</t>
  </si>
  <si>
    <t>CLS CT Equity</t>
  </si>
  <si>
    <t>SMF CT Equity</t>
  </si>
  <si>
    <t>SCL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</si>
  <si>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</si>
  <si>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</si>
  <si>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</si>
  <si>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</si>
  <si>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</si>
  <si>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</si>
  <si>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</si>
  <si>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</si>
  <si>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FCR CT Equity</t>
  </si>
  <si>
    <t>FM CT Equity</t>
  </si>
  <si>
    <t>PSI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</si>
  <si>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</si>
  <si>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</si>
  <si>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</si>
  <si>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</si>
  <si>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</si>
  <si>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</si>
  <si>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</si>
  <si>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</si>
  <si>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</si>
  <si>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EXE CT Equity</t>
  </si>
  <si>
    <t>SPB CT Equity</t>
  </si>
  <si>
    <t>FRU CT Equity</t>
  </si>
  <si>
    <t>ECA CT Equity</t>
  </si>
  <si>
    <t>WTE CT Equity</t>
  </si>
  <si>
    <t>NPI CT Equity</t>
  </si>
  <si>
    <t>CAR-U CT Equity</t>
  </si>
  <si>
    <t>IPL CT Equity</t>
  </si>
  <si>
    <t>PEY CT Equity</t>
  </si>
  <si>
    <t>AQN CT Equity</t>
  </si>
  <si>
    <t>DRG-U CT Equity</t>
  </si>
  <si>
    <t>SRU-U CT Equity</t>
  </si>
  <si>
    <t>ASR CT Equity</t>
  </si>
  <si>
    <t>PAAS CT Equity</t>
  </si>
  <si>
    <t>ALA CT Equity</t>
  </si>
  <si>
    <t>AIF CT Equity</t>
  </si>
  <si>
    <t>CUF-U CT Equity</t>
  </si>
  <si>
    <t>WJA CT Equity</t>
  </si>
  <si>
    <t>EMA CT Equity</t>
  </si>
  <si>
    <t>SMU-U CT Equity</t>
  </si>
  <si>
    <t>BIR CT Equity</t>
  </si>
  <si>
    <t>TXG CT Equity</t>
  </si>
  <si>
    <t>WCN CT Equity</t>
  </si>
  <si>
    <t>NVU-U CT Equity</t>
  </si>
  <si>
    <t>AP-U CT Equity</t>
  </si>
  <si>
    <t>KEY CT Equity</t>
  </si>
  <si>
    <t>PWF CT Equity</t>
  </si>
  <si>
    <t>NVA CT Equity</t>
  </si>
  <si>
    <t>ABX CT Equity</t>
  </si>
  <si>
    <t>CGX CT Equity</t>
  </si>
  <si>
    <t>BCE CT Equity</t>
  </si>
  <si>
    <t>CSH-U CT Equity</t>
  </si>
  <si>
    <t>PBH CT Equity</t>
  </si>
  <si>
    <t>CHR CT Equity</t>
  </si>
  <si>
    <t>AX-U CT Equity</t>
  </si>
  <si>
    <t>DGC CT Equity</t>
  </si>
  <si>
    <t>TRP CT Equity</t>
  </si>
  <si>
    <t>OGC CT Equity</t>
  </si>
  <si>
    <t>EFX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</si>
  <si>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</si>
  <si>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</si>
  <si>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</si>
  <si>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</si>
  <si>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</si>
  <si>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</si>
  <si>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</si>
  <si>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</si>
  <si>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</si>
  <si>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</si>
  <si>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</si>
  <si>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</si>
  <si>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</si>
  <si>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</si>
  <si>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</si>
  <si>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BBD/B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</si>
  <si>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</si>
  <si>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</si>
  <si>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</si>
  <si>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</si>
  <si>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</si>
  <si>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</si>
  <si>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</si>
  <si>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</si>
  <si>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</si>
  <si>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</si>
  <si>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WEF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</si>
  <si>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</si>
  <si>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</si>
  <si>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</si>
  <si>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</si>
  <si>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</si>
  <si>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</si>
  <si>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</si>
  <si>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</si>
  <si>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</si>
  <si>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PD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</si>
  <si>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</si>
  <si>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</si>
  <si>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</si>
  <si>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</si>
  <si>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</si>
  <si>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</si>
  <si>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</si>
  <si>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</si>
  <si>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</si>
  <si>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</si>
  <si>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</si>
  <si>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</si>
  <si>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</si>
  <si>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</si>
  <si>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</si>
  <si>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</si>
  <si>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</si>
  <si>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</si>
  <si>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</si>
  <si>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</si>
  <si>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</si>
  <si>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</si>
  <si>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</si>
  <si>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</si>
  <si>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</si>
  <si>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</si>
  <si>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</si>
  <si>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MTY CT Equity</t>
  </si>
  <si>
    <t>CNR CT Equity</t>
  </si>
  <si>
    <t>IMG CT Equity</t>
  </si>
  <si>
    <t>SW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</si>
  <si>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</si>
  <si>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</si>
  <si>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</si>
  <si>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</si>
  <si>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</si>
  <si>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</si>
  <si>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</si>
  <si>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ADESE TI Equity</t>
  </si>
  <si>
    <t>AVOD TI Equity</t>
  </si>
  <si>
    <t>BERA TI Equity</t>
  </si>
  <si>
    <t>CLEBI TI Equity</t>
  </si>
  <si>
    <t>INDES TI Equity</t>
  </si>
  <si>
    <t>KERVT TI Equity</t>
  </si>
  <si>
    <t>KONYA TI Equity</t>
  </si>
  <si>
    <t>OZGYO TI Equity</t>
  </si>
  <si>
    <t>PARSN TI Equity</t>
  </si>
  <si>
    <t>TUKAS TI Equity</t>
  </si>
  <si>
    <t>VERUS TI Equity</t>
  </si>
  <si>
    <t>AMCR UN Equity</t>
  </si>
  <si>
    <t>ATO UN Equity</t>
  </si>
  <si>
    <t>CE UN Equity</t>
  </si>
  <si>
    <t>CPRI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</si>
  <si>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</si>
  <si>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</si>
  <si>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</si>
  <si>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</si>
  <si>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</si>
  <si>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</si>
  <si>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</si>
  <si>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</si>
  <si>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</si>
  <si>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</si>
  <si>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</si>
  <si>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</si>
  <si>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</si>
  <si>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</si>
  <si>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</si>
  <si>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</si>
  <si>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</si>
  <si>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</si>
  <si>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</si>
  <si>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</si>
  <si>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HSX LN Equity</t>
  </si>
  <si>
    <t>JD/ LN Equity</t>
  </si>
  <si>
    <t>PHNX LN Equity</t>
  </si>
  <si>
    <t>SPX LN Equity</t>
  </si>
  <si>
    <t>FEC CT Equity</t>
  </si>
  <si>
    <t>2020T Temettü verimi düşük.</t>
  </si>
  <si>
    <t>2020T Temettü verimi yüksek.</t>
  </si>
  <si>
    <t>NA</t>
  </si>
  <si>
    <t>Consumer Staples</t>
  </si>
  <si>
    <t>Adese Alisveris Merkezleri Tic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</si>
  <si>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</si>
  <si>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</si>
  <si>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</si>
  <si>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</si>
  <si>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</si>
  <si>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</si>
  <si>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</si>
  <si>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</si>
  <si>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</si>
  <si>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</si>
  <si>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</si>
  <si>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</si>
  <si>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</si>
  <si>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</si>
  <si>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</si>
  <si>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</si>
  <si>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Arcelik AS</t>
  </si>
  <si>
    <t>Aselsan Elektronik Sanayi Ve T</t>
  </si>
  <si>
    <t>AVOD Kurutulmus Gida VE Tarim</t>
  </si>
  <si>
    <t>Bera Holding AS</t>
  </si>
  <si>
    <t>BIM Birlesik Magazalar AS</t>
  </si>
  <si>
    <t>Communication Services</t>
  </si>
  <si>
    <t>Besiktas Futbol Yatirimlari Sa</t>
  </si>
  <si>
    <t>Coca-Cola Icecek AS</t>
  </si>
  <si>
    <t>Cemas Dokum Sanayi AS</t>
  </si>
  <si>
    <t>Cemtas Celik Makina Sanayi Ve</t>
  </si>
  <si>
    <t>Celebi Hava Servisi AS</t>
  </si>
  <si>
    <t>Dogtas Kelebek Mobilya Sanayi</t>
  </si>
  <si>
    <t>Dogan Sirketler Grubu Holding</t>
  </si>
  <si>
    <t>EIS Eczacibasi Ilac ve Sinai v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</si>
  <si>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</si>
  <si>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</si>
  <si>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</si>
  <si>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</si>
  <si>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</si>
  <si>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</si>
  <si>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Ford Otomotiv Sanayi AS</t>
  </si>
  <si>
    <t>Turkiye Garanti Bankasi AS</t>
  </si>
  <si>
    <t>Gentas Genel Metal Sanayi ve T</t>
  </si>
  <si>
    <t>Gersan Elektrik Ticaret ve San</t>
  </si>
  <si>
    <t>Goltas Goller Bolgesi Cimento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</si>
  <si>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</si>
  <si>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</si>
  <si>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</si>
  <si>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</si>
  <si>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</si>
  <si>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</si>
  <si>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</si>
  <si>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</si>
  <si>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</si>
  <si>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</si>
  <si>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</si>
  <si>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Information Technology</t>
  </si>
  <si>
    <t>Indeks Bilgisayar Sistemleri M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</si>
  <si>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</si>
  <si>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</si>
  <si>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</si>
  <si>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</si>
  <si>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</si>
  <si>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</si>
  <si>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</si>
  <si>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</si>
  <si>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KOC Holding AS</t>
  </si>
  <si>
    <t>Kerevitas Gida Sanayi ve Ticar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</si>
  <si>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</si>
  <si>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</si>
  <si>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</si>
  <si>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</si>
  <si>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</si>
  <si>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</si>
  <si>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</si>
  <si>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</si>
  <si>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Health Care</t>
  </si>
  <si>
    <t>MLP Saglik Hizmetleri AS</t>
  </si>
  <si>
    <t>Netas Telekomunikasyon AS</t>
  </si>
  <si>
    <t>NET Holding AS</t>
  </si>
  <si>
    <t>ODAS Elektrik Uretim ve Sanayi</t>
  </si>
  <si>
    <t>Otokar Otomotiv Ve Savunma San</t>
  </si>
  <si>
    <t>Ozderici Gayrimenkul Yatirim O</t>
  </si>
  <si>
    <t>Parsan Makina Parcalari Sanayi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</si>
  <si>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</si>
  <si>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</si>
  <si>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</si>
  <si>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</si>
  <si>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</si>
  <si>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</si>
  <si>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</si>
  <si>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</si>
  <si>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</si>
  <si>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</si>
  <si>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</si>
  <si>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</si>
  <si>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</si>
  <si>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</si>
  <si>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</si>
  <si>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</si>
  <si>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</si>
  <si>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</si>
  <si>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</si>
  <si>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</si>
  <si>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Tukas Gida Sanayi ve Ticaret A</t>
  </si>
  <si>
    <t>Tupras Turkiye Petrol Rafineri</t>
  </si>
  <si>
    <t>Ulker Biskuvi Sanayi AS</t>
  </si>
  <si>
    <t>Turkiye Vakiflar Bankasi TAO</t>
  </si>
  <si>
    <t>Verusa Holding AS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</si>
  <si>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</si>
  <si>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</si>
  <si>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</si>
  <si>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</si>
  <si>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</si>
  <si>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</si>
  <si>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</si>
  <si>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</si>
  <si>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</si>
  <si>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</si>
  <si>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</si>
  <si>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</si>
  <si>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</si>
  <si>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</si>
  <si>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</si>
  <si>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</si>
  <si>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</si>
  <si>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</si>
  <si>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</si>
  <si>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</si>
  <si>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</si>
  <si>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</si>
  <si>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</si>
  <si>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</si>
  <si>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</si>
  <si>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</si>
  <si>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</si>
  <si>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</si>
  <si>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</si>
  <si>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</si>
  <si>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</si>
  <si>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</si>
  <si>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</si>
  <si>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</si>
  <si>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</si>
  <si>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</si>
  <si>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</si>
  <si>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</si>
  <si>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</si>
  <si>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</si>
  <si>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</si>
  <si>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</si>
  <si>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</si>
  <si>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</si>
  <si>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</si>
  <si>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</si>
  <si>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</si>
  <si>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</si>
  <si>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</si>
  <si>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</si>
  <si>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</si>
  <si>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</si>
  <si>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</si>
  <si>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</si>
  <si>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</si>
  <si>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</si>
  <si>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</si>
  <si>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</si>
  <si>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</si>
  <si>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</si>
  <si>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</si>
  <si>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</si>
  <si>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</si>
  <si>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</si>
  <si>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</si>
  <si>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</si>
  <si>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</si>
  <si>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</si>
  <si>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</si>
  <si>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Becton Dickinson and Co</t>
  </si>
  <si>
    <t>Franklin Resources Inc</t>
  </si>
  <si>
    <t>Brown-Forman Corp</t>
  </si>
  <si>
    <t>Baker Hughes a GE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</si>
  <si>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</si>
  <si>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</si>
  <si>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</si>
  <si>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</si>
  <si>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</si>
  <si>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</si>
  <si>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</si>
  <si>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</si>
  <si>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</si>
  <si>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</si>
  <si>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</si>
  <si>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</si>
  <si>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</si>
  <si>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</si>
  <si>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</si>
  <si>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</si>
  <si>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</si>
  <si>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</si>
  <si>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CBS Corp</t>
  </si>
  <si>
    <t>Crown Castle International Cor</t>
  </si>
  <si>
    <t>Carnival Corp</t>
  </si>
  <si>
    <t>Cadence Design Systems Inc</t>
  </si>
  <si>
    <t>Celanese Corp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</si>
  <si>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</si>
  <si>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</si>
  <si>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</si>
  <si>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</si>
  <si>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</si>
  <si>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</si>
  <si>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</si>
  <si>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</si>
  <si>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</si>
  <si>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</si>
  <si>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</si>
  <si>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</si>
  <si>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</si>
  <si>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</si>
  <si>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</si>
  <si>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</si>
  <si>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</si>
  <si>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</si>
  <si>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</si>
  <si>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</si>
  <si>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</si>
  <si>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</si>
  <si>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</si>
  <si>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</si>
  <si>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Coty Inc</t>
  </si>
  <si>
    <t>Campbell Soup Co</t>
  </si>
  <si>
    <t>Capri Holdings Ltd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</si>
  <si>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</si>
  <si>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</si>
  <si>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</si>
  <si>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</si>
  <si>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</si>
  <si>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</si>
  <si>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</si>
  <si>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</si>
  <si>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</si>
  <si>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</si>
  <si>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</si>
  <si>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</si>
  <si>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</si>
  <si>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</si>
  <si>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</si>
  <si>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</si>
  <si>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</si>
  <si>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</si>
  <si>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</si>
  <si>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</si>
  <si>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</si>
  <si>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</si>
  <si>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</si>
  <si>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</si>
  <si>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</si>
  <si>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</si>
  <si>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</si>
  <si>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Dow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</si>
  <si>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</si>
  <si>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</si>
  <si>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</si>
  <si>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</si>
  <si>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</si>
  <si>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</si>
  <si>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</si>
  <si>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</si>
  <si>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</si>
  <si>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</si>
  <si>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</si>
  <si>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</si>
  <si>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</si>
  <si>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</si>
  <si>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</si>
  <si>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</si>
  <si>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</si>
  <si>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</si>
  <si>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</si>
  <si>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</si>
  <si>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</si>
  <si>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</si>
  <si>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</si>
  <si>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</si>
  <si>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</si>
  <si>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</si>
  <si>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</si>
  <si>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</si>
  <si>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</si>
  <si>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</si>
  <si>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</si>
  <si>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</si>
  <si>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</si>
  <si>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</si>
  <si>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</si>
  <si>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</si>
  <si>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</si>
  <si>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</si>
  <si>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</si>
  <si>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</si>
  <si>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</si>
  <si>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</si>
  <si>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</si>
  <si>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</si>
  <si>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</si>
  <si>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</si>
  <si>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</si>
  <si>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</si>
  <si>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</si>
  <si>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</si>
  <si>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</si>
  <si>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</si>
  <si>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</si>
  <si>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</si>
  <si>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</si>
  <si>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</si>
  <si>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</si>
  <si>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</si>
  <si>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</si>
  <si>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</si>
  <si>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</si>
  <si>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</si>
  <si>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</si>
  <si>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</si>
  <si>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</si>
  <si>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</si>
  <si>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</si>
  <si>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</si>
  <si>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</si>
  <si>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</si>
  <si>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</si>
  <si>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HCP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</si>
  <si>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</si>
  <si>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</si>
  <si>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</si>
  <si>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</si>
  <si>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</si>
  <si>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</si>
  <si>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</si>
  <si>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</si>
  <si>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</si>
  <si>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</si>
  <si>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</si>
  <si>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</si>
  <si>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</si>
  <si>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</si>
  <si>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</si>
  <si>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</si>
  <si>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</si>
  <si>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</si>
  <si>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</si>
  <si>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</si>
  <si>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</si>
  <si>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</si>
  <si>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</si>
  <si>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</si>
  <si>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</si>
  <si>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</si>
  <si>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</si>
  <si>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</si>
  <si>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</si>
  <si>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</si>
  <si>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</si>
  <si>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</si>
  <si>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</si>
  <si>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</si>
  <si>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</si>
  <si>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</si>
  <si>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</si>
  <si>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</si>
  <si>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</si>
  <si>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</si>
  <si>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</si>
  <si>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</si>
  <si>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</si>
  <si>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</si>
  <si>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</si>
  <si>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</si>
  <si>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</si>
  <si>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</si>
  <si>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</si>
  <si>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</si>
  <si>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</si>
  <si>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</si>
  <si>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</si>
  <si>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Inc/DE</t>
  </si>
  <si>
    <t>CarMax Inc</t>
  </si>
  <si>
    <t>Coca-Cola Co/The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</si>
  <si>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</si>
  <si>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</si>
  <si>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</si>
  <si>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</si>
  <si>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</si>
  <si>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</si>
  <si>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</si>
  <si>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</si>
  <si>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</si>
  <si>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</si>
  <si>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</si>
  <si>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</si>
  <si>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</si>
  <si>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</si>
  <si>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</si>
  <si>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</si>
  <si>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</si>
  <si>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</si>
  <si>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Lamb Weston Holdings Inc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</si>
  <si>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</si>
  <si>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</si>
  <si>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</si>
  <si>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</si>
  <si>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</si>
  <si>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</si>
  <si>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</si>
  <si>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</si>
  <si>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</si>
  <si>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</si>
  <si>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</si>
  <si>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</si>
  <si>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</si>
  <si>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</si>
  <si>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</si>
  <si>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</si>
  <si>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</si>
  <si>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</si>
  <si>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</si>
  <si>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</si>
  <si>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</si>
  <si>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</si>
  <si>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</si>
  <si>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</si>
  <si>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</si>
  <si>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</si>
  <si>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</si>
  <si>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</si>
  <si>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</si>
  <si>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</si>
  <si>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</si>
  <si>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</si>
  <si>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</si>
  <si>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</si>
  <si>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</si>
  <si>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Mylan NV</t>
  </si>
  <si>
    <t>Noble Energy Inc</t>
  </si>
  <si>
    <t>Norwegian Cruise Line Holdings</t>
  </si>
  <si>
    <t>Nasdaq Inc</t>
  </si>
  <si>
    <t>NextEra Energy Inc</t>
  </si>
  <si>
    <t>Newmont Goldcorp Corp</t>
  </si>
  <si>
    <t>Netflix Inc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</si>
  <si>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</si>
  <si>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</si>
  <si>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</si>
  <si>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</si>
  <si>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</si>
  <si>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</si>
  <si>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</si>
  <si>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</si>
  <si>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</si>
  <si>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</si>
  <si>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</si>
  <si>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</si>
  <si>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</si>
  <si>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</si>
  <si>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</si>
  <si>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</si>
  <si>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</si>
  <si>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</si>
  <si>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</si>
  <si>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</si>
  <si>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</si>
  <si>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</si>
  <si>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</si>
  <si>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</si>
  <si>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</si>
  <si>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</si>
  <si>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</si>
  <si>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</si>
  <si>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</si>
  <si>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</si>
  <si>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</si>
  <si>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</si>
  <si>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</si>
  <si>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</si>
  <si>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</si>
  <si>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</si>
  <si>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</si>
  <si>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</si>
  <si>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</si>
  <si>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</si>
  <si>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</si>
  <si>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</si>
  <si>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</si>
  <si>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</si>
  <si>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</si>
  <si>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</si>
  <si>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</si>
  <si>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</si>
  <si>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</si>
  <si>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</si>
  <si>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</si>
  <si>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</si>
  <si>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</si>
  <si>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</si>
  <si>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</si>
  <si>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</si>
  <si>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</si>
  <si>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</si>
  <si>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</si>
  <si>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</si>
  <si>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</si>
  <si>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</si>
  <si>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</si>
  <si>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</si>
  <si>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</si>
  <si>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</si>
  <si>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</si>
  <si>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</si>
  <si>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</si>
  <si>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</si>
  <si>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</si>
  <si>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</si>
  <si>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</si>
  <si>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</si>
  <si>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</si>
  <si>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</si>
  <si>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</si>
  <si>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</si>
  <si>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</si>
  <si>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</si>
  <si>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</si>
  <si>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</si>
  <si>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</si>
  <si>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</si>
  <si>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</si>
  <si>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</si>
  <si>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</si>
  <si>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</si>
  <si>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</si>
  <si>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</si>
  <si>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</si>
  <si>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</si>
  <si>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</si>
  <si>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</si>
  <si>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Teleflex Inc</t>
  </si>
  <si>
    <t>Target Corp</t>
  </si>
  <si>
    <t>Tiffany &amp; Co</t>
  </si>
  <si>
    <t>TJX Cos Inc/The</t>
  </si>
  <si>
    <t>Globe Life Inc</t>
  </si>
  <si>
    <t>Thermo Fisher Scientific Inc</t>
  </si>
  <si>
    <t>T-Mobile US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</si>
  <si>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</si>
  <si>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</si>
  <si>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</si>
  <si>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</si>
  <si>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</si>
  <si>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</si>
  <si>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</si>
  <si>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</si>
  <si>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</si>
  <si>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</si>
  <si>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</si>
  <si>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</si>
  <si>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Airlines Holdings Inc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</si>
  <si>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</si>
  <si>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</si>
  <si>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</si>
  <si>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</si>
  <si>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</si>
  <si>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</si>
  <si>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</si>
  <si>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</si>
  <si>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</si>
  <si>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</si>
  <si>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</si>
  <si>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</si>
  <si>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</si>
  <si>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</si>
  <si>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</si>
  <si>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</si>
  <si>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</si>
  <si>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</si>
  <si>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</si>
  <si>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</si>
  <si>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</si>
  <si>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</si>
  <si>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Wabtec Corp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</si>
  <si>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</si>
  <si>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</si>
  <si>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</si>
  <si>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</si>
  <si>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</si>
  <si>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</si>
  <si>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</si>
  <si>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</si>
  <si>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</si>
  <si>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</si>
  <si>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</si>
  <si>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</si>
  <si>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</si>
  <si>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</si>
  <si>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</si>
  <si>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</si>
  <si>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</si>
  <si>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</si>
  <si>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</si>
  <si>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</si>
  <si>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</si>
  <si>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</si>
  <si>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</si>
  <si>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</si>
  <si>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</si>
  <si>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</si>
  <si>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</si>
  <si>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</si>
  <si>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</si>
  <si>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</si>
  <si>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</si>
  <si>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</si>
  <si>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</si>
  <si>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</si>
  <si>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</si>
  <si>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</si>
  <si>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</si>
  <si>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</si>
  <si>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</si>
  <si>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</si>
  <si>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</si>
  <si>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</si>
  <si>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</si>
  <si>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</si>
  <si>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</si>
  <si>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</si>
  <si>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</si>
  <si>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</si>
  <si>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</si>
  <si>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</si>
  <si>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</si>
  <si>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</si>
  <si>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</si>
  <si>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</si>
  <si>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</si>
  <si>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</si>
  <si>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</si>
  <si>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</si>
  <si>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</si>
  <si>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</si>
  <si>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</si>
  <si>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</si>
  <si>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</si>
  <si>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</si>
  <si>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</si>
  <si>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</si>
  <si>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</si>
  <si>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</si>
  <si>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</si>
  <si>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</si>
  <si>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</si>
  <si>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</si>
  <si>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</si>
  <si>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</si>
  <si>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</si>
  <si>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</si>
  <si>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</si>
  <si>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</si>
  <si>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</si>
  <si>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</si>
  <si>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</si>
  <si>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</si>
  <si>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</si>
  <si>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</si>
  <si>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</si>
  <si>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</si>
  <si>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</si>
  <si>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</si>
  <si>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</si>
  <si>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</si>
  <si>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</si>
  <si>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</si>
  <si>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</si>
  <si>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</si>
  <si>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</si>
  <si>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</si>
  <si>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</si>
  <si>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</si>
  <si>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</si>
  <si>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</si>
  <si>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</si>
  <si>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</si>
  <si>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</si>
  <si>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</si>
  <si>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</si>
  <si>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</si>
  <si>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</si>
  <si>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</si>
  <si>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</si>
  <si>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BHP Group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</si>
  <si>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</si>
  <si>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</si>
  <si>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</si>
  <si>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</si>
  <si>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</si>
  <si>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</si>
  <si>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</si>
  <si>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</si>
  <si>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</si>
  <si>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</si>
  <si>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</si>
  <si>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</si>
  <si>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</si>
  <si>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</si>
  <si>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</si>
  <si>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</si>
  <si>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</si>
  <si>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</si>
  <si>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</si>
  <si>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</si>
  <si>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</si>
  <si>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</si>
  <si>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Hargreaves Lansdown PLC</t>
  </si>
  <si>
    <t>Halma PLC</t>
  </si>
  <si>
    <t>HSBC Holdings PLC</t>
  </si>
  <si>
    <t>Hiscox Ltd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</si>
  <si>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</si>
  <si>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</si>
  <si>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</si>
  <si>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</si>
  <si>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</si>
  <si>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</si>
  <si>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</si>
  <si>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JD Sports Fashion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</si>
  <si>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</si>
  <si>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</si>
  <si>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</si>
  <si>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</si>
  <si>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</si>
  <si>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</si>
  <si>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</si>
  <si>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</si>
  <si>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</si>
  <si>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</si>
  <si>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</si>
  <si>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</si>
  <si>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</si>
  <si>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</si>
  <si>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</si>
  <si>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</si>
  <si>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Phoenix Group Holdings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</si>
  <si>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</si>
  <si>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</si>
  <si>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</si>
  <si>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</si>
  <si>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</si>
  <si>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</si>
  <si>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</si>
  <si>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</si>
  <si>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</si>
  <si>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</si>
  <si>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</si>
  <si>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</si>
  <si>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</si>
  <si>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</si>
  <si>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</si>
  <si>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</si>
  <si>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</si>
  <si>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</si>
  <si>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</si>
  <si>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</si>
  <si>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</si>
  <si>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</si>
  <si>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</si>
  <si>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</si>
  <si>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</si>
  <si>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</si>
  <si>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</si>
  <si>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</si>
  <si>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</si>
  <si>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</si>
  <si>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</si>
  <si>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</si>
  <si>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</si>
  <si>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</si>
  <si>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</si>
  <si>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</si>
  <si>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</si>
  <si>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Aurora Cannabis Inc</t>
  </si>
  <si>
    <t>Atco Ltd/Canada</t>
  </si>
  <si>
    <t>Alaris Royalty Corp</t>
  </si>
  <si>
    <t>Agnico Eagle Mines Ltd</t>
  </si>
  <si>
    <t>Ag Growth International Inc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</si>
  <si>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</si>
  <si>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</si>
  <si>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</si>
  <si>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</si>
  <si>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</si>
  <si>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</si>
  <si>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</si>
  <si>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</si>
  <si>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Alacer Gold Corp</t>
  </si>
  <si>
    <t>ATS Automation Tooling Systems</t>
  </si>
  <si>
    <t>Alimentation Couche-Tard Inc</t>
  </si>
  <si>
    <t>Aritzia Inc</t>
  </si>
  <si>
    <t>Artis Real Estate Investment T</t>
  </si>
  <si>
    <t>Badger Daylighting Ltd</t>
  </si>
  <si>
    <t>Brookfield Asset Management In</t>
  </si>
  <si>
    <t>BlackBerry Ltd</t>
  </si>
  <si>
    <t>Bombardier Inc</t>
  </si>
  <si>
    <t>Brookfield Business Partners L</t>
  </si>
  <si>
    <t>Cott Corp</t>
  </si>
  <si>
    <t>BCE Inc</t>
  </si>
  <si>
    <t>Boardwalk Real Estate Investme</t>
  </si>
  <si>
    <t>Brookfield Renewable Partners</t>
  </si>
  <si>
    <t>Bausch Health Cos Inc</t>
  </si>
  <si>
    <t>Brookfield Infrastructure Part</t>
  </si>
  <si>
    <t>Birchcliff Energy Ltd</t>
  </si>
  <si>
    <t>Boralex Inc</t>
  </si>
  <si>
    <t>Bank of Montreal</t>
  </si>
  <si>
    <t>Bank of Nova Scotia/The</t>
  </si>
  <si>
    <t>Brookfield Property Partners L</t>
  </si>
  <si>
    <t>Baytex Energy Corp</t>
  </si>
  <si>
    <t>B2Gold Corp</t>
  </si>
  <si>
    <t>Boyd Group Income Fund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</si>
  <si>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</si>
  <si>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</si>
  <si>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</si>
  <si>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</si>
  <si>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</si>
  <si>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</si>
  <si>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Canfor Corp</t>
  </si>
  <si>
    <t>Centerra Gold Inc</t>
  </si>
  <si>
    <t>Cineplex Inc</t>
  </si>
  <si>
    <t>Chemtrade Logistics Income Fun</t>
  </si>
  <si>
    <t>Choice Properties Real Estate</t>
  </si>
  <si>
    <t>Chorus Aviation Inc</t>
  </si>
  <si>
    <t>Colliers International Group I</t>
  </si>
  <si>
    <t>CI Financial Corp</t>
  </si>
  <si>
    <t>Cargojet Inc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</si>
  <si>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</si>
  <si>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</si>
  <si>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</si>
  <si>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</si>
  <si>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</si>
  <si>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</si>
  <si>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</si>
  <si>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</si>
  <si>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</si>
  <si>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</si>
  <si>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</si>
  <si>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</si>
  <si>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</si>
  <si>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</si>
  <si>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</si>
  <si>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</si>
  <si>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Detour Gold Corp</t>
  </si>
  <si>
    <t>Dream Industrial Real Estate I</t>
  </si>
  <si>
    <t>Dollarama Inc</t>
  </si>
  <si>
    <t>BRP Inc</t>
  </si>
  <si>
    <t>Dream Global Real Estate Inves</t>
  </si>
  <si>
    <t>Descartes Systems Group Inc/Th</t>
  </si>
  <si>
    <t>Dream Office Real Estate Inves</t>
  </si>
  <si>
    <t>Encana Corp</t>
  </si>
  <si>
    <t>ECN Capital Corp</t>
  </si>
  <si>
    <t>Endeavour Mining Corp</t>
  </si>
  <si>
    <t>Element Fleet Management Corp</t>
  </si>
  <si>
    <t>Enerflex Ltd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</si>
  <si>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</si>
  <si>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</si>
  <si>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</si>
  <si>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</si>
  <si>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</si>
  <si>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</si>
  <si>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Enerplus Corp</t>
  </si>
  <si>
    <t>ERO Copper Corp</t>
  </si>
  <si>
    <t>Ensign Energy Services Inc</t>
  </si>
  <si>
    <t>Extendicare Inc</t>
  </si>
  <si>
    <t>First Capital Realty Inc</t>
  </si>
  <si>
    <t>Frontera Energy Corp</t>
  </si>
  <si>
    <t>Fairfax Financial Holdings Ltd</t>
  </si>
  <si>
    <t>First Quantum Minerals Ltd</t>
  </si>
  <si>
    <t>Franco-Nevada Corp</t>
  </si>
  <si>
    <t>First Majestic Silver Corp</t>
  </si>
  <si>
    <t>Freehold Royalties Ltd</t>
  </si>
  <si>
    <t>FirstService Corp</t>
  </si>
  <si>
    <t>Fortis Inc/Canada</t>
  </si>
  <si>
    <t>Finning International Inc</t>
  </si>
  <si>
    <t>Great Canadian Gaming Corp</t>
  </si>
  <si>
    <t>Gibson Energy Inc</t>
  </si>
  <si>
    <t>CGI Inc</t>
  </si>
  <si>
    <t>Gildan Activewear Inc</t>
  </si>
  <si>
    <t>Canada Goose Holdings Inc</t>
  </si>
  <si>
    <t>Granite Real Estate Investment</t>
  </si>
  <si>
    <t>Gran Tierra Energy Inc</t>
  </si>
  <si>
    <t>Knight Therapeutics Inc</t>
  </si>
  <si>
    <t>Great-West Lifeco Inc</t>
  </si>
  <si>
    <t>Hydro One Ltd</t>
  </si>
  <si>
    <t>Hudson's Bay Co</t>
  </si>
  <si>
    <t>Hudbay Minerals Inc</t>
  </si>
  <si>
    <t>Home Capital Group Inc</t>
  </si>
  <si>
    <t>HEXO Corp</t>
  </si>
  <si>
    <t>H&amp;R Real Estate Investment Tru</t>
  </si>
  <si>
    <t>Husky Energy Inc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</si>
  <si>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</si>
  <si>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</si>
  <si>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</si>
  <si>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</si>
  <si>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</si>
  <si>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</si>
  <si>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</si>
  <si>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</si>
  <si>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</si>
  <si>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</si>
  <si>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</si>
  <si>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Kinross Gold Corp</t>
  </si>
  <si>
    <t>Kelt Exploration Ltd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</si>
  <si>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</si>
  <si>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</si>
  <si>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</si>
  <si>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</si>
  <si>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</si>
  <si>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</si>
  <si>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</si>
  <si>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</si>
  <si>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</si>
  <si>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</si>
  <si>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</si>
  <si>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</si>
  <si>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</si>
  <si>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</si>
  <si>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Genworth MI Canada Inc</t>
  </si>
  <si>
    <t>Martinrea International Inc</t>
  </si>
  <si>
    <t>Metro Inc/CN</t>
  </si>
  <si>
    <t>Morneau Shepell Inc</t>
  </si>
  <si>
    <t>Mullen Group Ltd</t>
  </si>
  <si>
    <t>MTY Food Group Inc</t>
  </si>
  <si>
    <t>Methanex Corp</t>
  </si>
  <si>
    <t>National Bank of Canada</t>
  </si>
  <si>
    <t>NFI Group Inc</t>
  </si>
  <si>
    <t>Novagold Resources Inc</t>
  </si>
  <si>
    <t>Northland Power Inc</t>
  </si>
  <si>
    <t>Nutrien Ltd</t>
  </si>
  <si>
    <t>NuVista Energy Ltd</t>
  </si>
  <si>
    <t>Northview Apartment Real Estat</t>
  </si>
  <si>
    <t>North West Co Inc/The</t>
  </si>
  <si>
    <t>NorthWest Healthcare Propertie</t>
  </si>
  <si>
    <t>NexGen Energy Ltd</t>
  </si>
  <si>
    <t>OceanaGold Corp</t>
  </si>
  <si>
    <t>Onex Corp</t>
  </si>
  <si>
    <t>Osisko Gold Royalties Ltd</t>
  </si>
  <si>
    <t>Norbord Inc</t>
  </si>
  <si>
    <t>Open Text Corp</t>
  </si>
  <si>
    <t>Pan American Silver Corp</t>
  </si>
  <si>
    <t>Premium Brands Holdings Corp</t>
  </si>
  <si>
    <t>Precision Drilling Corp</t>
  </si>
  <si>
    <t>Peyto Exploration &amp; Developmen</t>
  </si>
  <si>
    <t>Parkland Fuel Corp</t>
  </si>
  <si>
    <t>Power Corp of Canada</t>
  </si>
  <si>
    <t>Pembina Pipeline Corp</t>
  </si>
  <si>
    <t>Pason Systems Inc</t>
  </si>
  <si>
    <t>PrairieSky Royalty Ltd</t>
  </si>
  <si>
    <t>Pretium Resources Inc</t>
  </si>
  <si>
    <t>Power Financial Corp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</si>
  <si>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</si>
  <si>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</si>
  <si>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</si>
  <si>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</si>
  <si>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</si>
  <si>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</si>
  <si>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RioCan Real Estate Investment</t>
  </si>
  <si>
    <t>TransAlta Renewables Inc</t>
  </si>
  <si>
    <t>Russel Metals Inc</t>
  </si>
  <si>
    <t>Royal Bank of Canada</t>
  </si>
  <si>
    <t>Saputo Inc</t>
  </si>
  <si>
    <t>ShawCor Ltd</t>
  </si>
  <si>
    <t>Secure Energy Services Inc</t>
  </si>
  <si>
    <t>Shopify Inc</t>
  </si>
  <si>
    <t>Sienna Senior Living Inc</t>
  </si>
  <si>
    <t>Stella-Jones Inc</t>
  </si>
  <si>
    <t>Shaw Communications Inc</t>
  </si>
  <si>
    <t>Sun Life Financial Inc</t>
  </si>
  <si>
    <t>SEMAFO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</si>
  <si>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</si>
  <si>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</si>
  <si>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</si>
  <si>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</si>
  <si>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</si>
  <si>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</si>
  <si>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</si>
  <si>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</si>
  <si>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Sierra Wireless Inc</t>
  </si>
  <si>
    <t>TELUS Corp</t>
  </si>
  <si>
    <t>TransAlta Corp</t>
  </si>
  <si>
    <t>Transcontinental Inc</t>
  </si>
  <si>
    <t>Tricon Capital Group Inc</t>
  </si>
  <si>
    <t>Toronto-Dominion Bank/The</t>
  </si>
  <si>
    <t>Teck Resources Ltd</t>
  </si>
  <si>
    <t>TFI International Inc</t>
  </si>
  <si>
    <t>Toromont Industries Ltd</t>
  </si>
  <si>
    <t>TORC Oil &amp; Gas Ltd</t>
  </si>
  <si>
    <t>Tourmaline Oil Corp</t>
  </si>
  <si>
    <t>Spin Master Corp</t>
  </si>
  <si>
    <t>Thomson Reuters Corp</t>
  </si>
  <si>
    <t>TC Energy Corp</t>
  </si>
  <si>
    <t>Turquoise Hill Resources Ltd</t>
  </si>
  <si>
    <t>CannTrust Holdings Inc</t>
  </si>
  <si>
    <t>Stars Group Inc/The</t>
  </si>
  <si>
    <t>Torex Gold Resources Inc</t>
  </si>
  <si>
    <t>Vermilion Energy Inc</t>
  </si>
  <si>
    <t>Seven Generations Energy Ltd</t>
  </si>
  <si>
    <t>Waste Connections Inc</t>
  </si>
  <si>
    <t>Whitecap Resources Inc</t>
  </si>
  <si>
    <t>Canopy Growth Corp</t>
  </si>
  <si>
    <t>Western Forest Products Inc</t>
  </si>
  <si>
    <t>West Fraser Timber Co Ltd</t>
  </si>
  <si>
    <t>WestJet Airlines Ltd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</si>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</sst>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91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32" fillId="0" borderId="0" xfId="0" applyFont="1" applyProtection="1">
      <protection locked="0" hidden="1"/>
    </xf>
    <xf numFmtId="0" fontId="9" fillId="0" borderId="0" xfId="0" applyFont="1" applyFill="1" applyBorder="1" applyProtection="1"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ctrlProps/ctrlProp3.xml><?xml version="1.0" encoding="utf-8"?>
<formControlPr xmlns="http://schemas.microsoft.com/office/spreadsheetml/2009/9/main" objectType="Radio" checked="Checked" firstButton="1" fmlaLink="$U$16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O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7" width="9.140625" style="42" hidden="1" customWidth="1"/>
    <col min="68" max="68" width="9.140625" style="42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5" t="s">
        <v>866</v>
      </c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40"/>
      <c r="R1" s="41">
        <f ca="1">TODAY()</f>
        <v>43725</v>
      </c>
      <c r="S1" s="168" t="s">
        <v>876</v>
      </c>
      <c r="V1" s="43" t="s">
        <v>132</v>
      </c>
      <c r="W1" s="42" t="s">
        <v>134</v>
      </c>
      <c r="X1" s="42">
        <v>1</v>
      </c>
      <c r="Z1" s="44" t="s">
        <v>134</v>
      </c>
      <c r="AA1" s="44" t="s">
        <v>135</v>
      </c>
      <c r="AB1" s="44"/>
      <c r="AC1" s="44"/>
      <c r="AD1" s="44" t="s">
        <v>134</v>
      </c>
      <c r="AE1" s="44" t="s">
        <v>143</v>
      </c>
      <c r="AF1" s="45" t="s">
        <v>141</v>
      </c>
      <c r="AG1" s="45" t="s">
        <v>142</v>
      </c>
      <c r="AH1" s="44" t="s">
        <v>146</v>
      </c>
      <c r="AI1" s="44"/>
      <c r="AJ1" s="44"/>
      <c r="AK1" s="44" t="s">
        <v>151</v>
      </c>
      <c r="AL1" s="44"/>
      <c r="AM1" s="44"/>
      <c r="AN1" s="46"/>
    </row>
    <row r="2" spans="2:51" ht="25.5" customHeight="1" x14ac:dyDescent="0.2">
      <c r="J2" s="47" t="s">
        <v>835</v>
      </c>
      <c r="K2" s="48" t="str">
        <f>VLOOKUP($AB$2,$AC$2:$AJ$37,2,FALSE)</f>
        <v>Türkiye</v>
      </c>
      <c r="L2" s="49"/>
      <c r="M2" s="47" t="s">
        <v>841</v>
      </c>
      <c r="N2" s="48" t="str">
        <f>VLOOKUP($AB$2,$AC$2:$AJ$37,3,FALSE)</f>
        <v>Tahmini Temettü Verimine Göre</v>
      </c>
      <c r="O2" s="49"/>
      <c r="P2" s="49"/>
      <c r="Q2" s="49"/>
      <c r="W2" s="42" t="s">
        <v>136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14</v>
      </c>
      <c r="AC2" s="42">
        <v>10</v>
      </c>
      <c r="AD2" s="42" t="s">
        <v>136</v>
      </c>
      <c r="AE2" s="50" t="s">
        <v>15</v>
      </c>
      <c r="AF2" s="50" t="s">
        <v>170</v>
      </c>
      <c r="AG2" s="50" t="s">
        <v>167</v>
      </c>
      <c r="AH2" s="50" t="s">
        <v>861</v>
      </c>
      <c r="AI2" s="50" t="s">
        <v>865</v>
      </c>
      <c r="AJ2" s="50" t="s">
        <v>886</v>
      </c>
      <c r="AK2" s="42">
        <v>44</v>
      </c>
      <c r="AL2" s="42">
        <v>8</v>
      </c>
      <c r="AM2" s="42">
        <v>9</v>
      </c>
      <c r="AN2" s="51" t="s">
        <v>853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138</v>
      </c>
      <c r="Z3" s="42">
        <v>1</v>
      </c>
      <c r="AA3" s="42">
        <v>2</v>
      </c>
      <c r="AC3" s="42">
        <f>AC2+1</f>
        <v>11</v>
      </c>
      <c r="AD3" s="42" t="s">
        <v>136</v>
      </c>
      <c r="AE3" s="50" t="s">
        <v>16</v>
      </c>
      <c r="AF3" s="50" t="s">
        <v>827</v>
      </c>
      <c r="AG3" s="50" t="s">
        <v>828</v>
      </c>
      <c r="AH3" s="50" t="s">
        <v>8</v>
      </c>
      <c r="AI3" s="50" t="s">
        <v>9</v>
      </c>
      <c r="AJ3" s="50" t="s">
        <v>829</v>
      </c>
      <c r="AK3" s="42">
        <v>2</v>
      </c>
      <c r="AL3" s="42">
        <v>3</v>
      </c>
      <c r="AM3" s="42">
        <v>5</v>
      </c>
      <c r="AN3" s="50" t="s">
        <v>857</v>
      </c>
    </row>
    <row r="4" spans="2:51" ht="14.1" customHeight="1" x14ac:dyDescent="0.2">
      <c r="B4" s="54" t="str">
        <f>IF(ISERROR((VLOOKUP(1,$AC$45:$AD$80,2,FALSE)))=TRUE," ",((VLOOKUP(1,$AC$45:$AD$80,2,FALSE))))</f>
        <v>ARCLK TI Equity</v>
      </c>
      <c r="C4" s="55" t="str">
        <f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Discretionary</v>
      </c>
      <c r="D4" s="55"/>
      <c r="E4" s="56" t="str">
        <f>IF(ISERROR((VLOOKUP(2,$AC$45:$AD$80,2,FALSE)))=TRUE," ",((VLOOKUP(2,$AC$45:$AD$80,2,FALSE))))</f>
        <v>CCOLA TI Equity</v>
      </c>
      <c r="F4" s="55" t="str">
        <f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Consumer Staples</v>
      </c>
      <c r="G4" s="55"/>
      <c r="H4" s="56" t="str">
        <f>IF(ISERROR((VLOOKUP(3,$AC$45:$AD$80,2,FALSE)))=TRUE," ",((VLOOKUP(3,$AC$45:$AD$80,2,FALSE))))</f>
        <v>ENJSA TI Equity</v>
      </c>
      <c r="I4" s="55" t="str">
        <f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Utilities</v>
      </c>
      <c r="J4" s="55"/>
      <c r="K4" s="56" t="str">
        <f>IF(ISERROR((VLOOKUP(4,$AC$45:$AD$80,2,FALSE)))=TRUE," ",((VLOOKUP(4,$AC$45:$AD$80,2,FALSE))))</f>
        <v>EREGL TI Equity</v>
      </c>
      <c r="L4" s="55" t="str">
        <f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Materials</v>
      </c>
      <c r="M4" s="55"/>
      <c r="N4" s="56" t="str">
        <f>IF(ISERROR((VLOOKUP(5,$AC$45:$AD$80,2,FALSE)))=TRUE," ",((VLOOKUP(5,$AC$45:$AD$80,2,FALSE))))</f>
        <v>FROTO TI Equity</v>
      </c>
      <c r="O4" s="55" t="str">
        <f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Consumer Discretionary</v>
      </c>
      <c r="P4" s="55"/>
      <c r="Q4" s="56" t="str">
        <f>IF(ISERROR((VLOOKUP(6,$AC$45:$AD$80,2,FALSE)))=TRUE," ",((VLOOKUP(6,$AC$45:$AD$80,2,FALSE))))</f>
        <v>INDES TI Equity</v>
      </c>
      <c r="R4" s="55" t="str">
        <f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Information Technology</v>
      </c>
      <c r="S4" s="57"/>
      <c r="W4" s="42" t="s">
        <v>139</v>
      </c>
      <c r="Z4" s="42">
        <v>1</v>
      </c>
      <c r="AA4" s="42">
        <v>3</v>
      </c>
      <c r="AC4" s="42">
        <f t="shared" ref="AC4:AC7" si="0">AC3+1</f>
        <v>12</v>
      </c>
      <c r="AD4" s="42" t="s">
        <v>136</v>
      </c>
      <c r="AE4" s="50" t="s">
        <v>17</v>
      </c>
      <c r="AF4" s="50" t="s">
        <v>882</v>
      </c>
      <c r="AG4" s="50" t="s">
        <v>884</v>
      </c>
      <c r="AH4" s="50" t="s">
        <v>878</v>
      </c>
      <c r="AI4" s="50" t="s">
        <v>881</v>
      </c>
      <c r="AJ4" s="50" t="s">
        <v>147</v>
      </c>
      <c r="AK4" s="42">
        <v>9</v>
      </c>
      <c r="AL4" s="42">
        <v>10</v>
      </c>
      <c r="AM4" s="42">
        <v>45</v>
      </c>
      <c r="AN4" s="50" t="s">
        <v>849</v>
      </c>
    </row>
    <row r="5" spans="2:51" ht="14.1" customHeight="1" x14ac:dyDescent="0.2">
      <c r="B5" s="58" t="s">
        <v>120</v>
      </c>
      <c r="C5" s="59" t="s">
        <v>144</v>
      </c>
      <c r="D5" s="60" t="s">
        <v>863</v>
      </c>
      <c r="E5" s="61" t="s">
        <v>120</v>
      </c>
      <c r="F5" s="59" t="s">
        <v>144</v>
      </c>
      <c r="G5" s="60" t="s">
        <v>145</v>
      </c>
      <c r="H5" s="61" t="s">
        <v>120</v>
      </c>
      <c r="I5" s="59" t="s">
        <v>144</v>
      </c>
      <c r="J5" s="60" t="s">
        <v>145</v>
      </c>
      <c r="K5" s="61" t="s">
        <v>120</v>
      </c>
      <c r="L5" s="59" t="s">
        <v>144</v>
      </c>
      <c r="M5" s="60" t="s">
        <v>145</v>
      </c>
      <c r="N5" s="61" t="s">
        <v>120</v>
      </c>
      <c r="O5" s="59" t="s">
        <v>144</v>
      </c>
      <c r="P5" s="60" t="s">
        <v>145</v>
      </c>
      <c r="Q5" s="61" t="s">
        <v>120</v>
      </c>
      <c r="R5" s="59" t="s">
        <v>144</v>
      </c>
      <c r="S5" s="62" t="s">
        <v>145</v>
      </c>
      <c r="T5" s="63"/>
      <c r="U5" s="46"/>
      <c r="W5" s="42" t="s">
        <v>824</v>
      </c>
      <c r="Z5" s="42">
        <v>1</v>
      </c>
      <c r="AA5" s="42">
        <v>4</v>
      </c>
      <c r="AC5" s="42">
        <f t="shared" si="0"/>
        <v>13</v>
      </c>
      <c r="AD5" s="42" t="s">
        <v>136</v>
      </c>
      <c r="AE5" s="50" t="s">
        <v>18</v>
      </c>
      <c r="AF5" s="50" t="s">
        <v>883</v>
      </c>
      <c r="AG5" s="50" t="s">
        <v>885</v>
      </c>
      <c r="AH5" s="50" t="s">
        <v>878</v>
      </c>
      <c r="AI5" s="50" t="s">
        <v>881</v>
      </c>
      <c r="AJ5" s="50" t="s">
        <v>147</v>
      </c>
      <c r="AK5" s="42">
        <v>11</v>
      </c>
      <c r="AL5" s="42">
        <v>12</v>
      </c>
      <c r="AM5" s="42">
        <v>46</v>
      </c>
      <c r="AN5" s="50" t="s">
        <v>850</v>
      </c>
    </row>
    <row r="6" spans="2:51" ht="14.1" customHeight="1" x14ac:dyDescent="0.2">
      <c r="B6" s="64">
        <f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18.010000000000002</v>
      </c>
      <c r="C6" s="65">
        <f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19.600000381469727</v>
      </c>
      <c r="D6" s="66">
        <f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8.8284307688491168</v>
      </c>
      <c r="E6" s="67">
        <f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34.68</v>
      </c>
      <c r="F6" s="65">
        <f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42</v>
      </c>
      <c r="G6" s="66">
        <f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21.107266435986148</v>
      </c>
      <c r="H6" s="67">
        <f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6.09</v>
      </c>
      <c r="I6" s="65">
        <f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7.440000057220459</v>
      </c>
      <c r="J6" s="66">
        <f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22.167488624309684</v>
      </c>
      <c r="K6" s="67">
        <f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7</v>
      </c>
      <c r="L6" s="65">
        <f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10.050000190734863</v>
      </c>
      <c r="M6" s="66">
        <f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43.571431296212324</v>
      </c>
      <c r="N6" s="67">
        <f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62</v>
      </c>
      <c r="O6" s="65">
        <f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70.599998474121094</v>
      </c>
      <c r="P6" s="66">
        <f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13.870965280840464</v>
      </c>
      <c r="Q6" s="67">
        <f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7.68</v>
      </c>
      <c r="R6" s="65">
        <f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10.25</v>
      </c>
      <c r="S6" s="68">
        <f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33.463541666666671</v>
      </c>
      <c r="T6" s="63"/>
      <c r="U6" s="46"/>
      <c r="W6" s="42" t="s">
        <v>825</v>
      </c>
      <c r="Z6" s="42">
        <v>1</v>
      </c>
      <c r="AA6" s="42">
        <v>5</v>
      </c>
      <c r="AC6" s="42">
        <f t="shared" si="0"/>
        <v>14</v>
      </c>
      <c r="AD6" s="42" t="s">
        <v>136</v>
      </c>
      <c r="AE6" s="50" t="s">
        <v>19</v>
      </c>
      <c r="AF6" s="50" t="s">
        <v>1236</v>
      </c>
      <c r="AG6" s="50" t="s">
        <v>1237</v>
      </c>
      <c r="AH6" s="50" t="s">
        <v>862</v>
      </c>
      <c r="AI6" s="50" t="s">
        <v>864</v>
      </c>
      <c r="AJ6" s="50" t="s">
        <v>886</v>
      </c>
      <c r="AK6" s="42">
        <v>8</v>
      </c>
      <c r="AL6" s="42">
        <v>15</v>
      </c>
      <c r="AM6" s="42">
        <v>9</v>
      </c>
      <c r="AN6" s="50" t="s">
        <v>851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2019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2019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2019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2019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2019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2019 FK</v>
      </c>
      <c r="T7" s="63"/>
      <c r="U7" s="46"/>
      <c r="W7" s="42" t="s">
        <v>952</v>
      </c>
      <c r="Z7" s="69">
        <v>1</v>
      </c>
      <c r="AA7" s="69">
        <v>6</v>
      </c>
      <c r="AB7" s="69"/>
      <c r="AC7" s="69">
        <f t="shared" si="0"/>
        <v>15</v>
      </c>
      <c r="AD7" s="69" t="s">
        <v>136</v>
      </c>
      <c r="AE7" s="70" t="s">
        <v>131</v>
      </c>
      <c r="AF7" s="70" t="s">
        <v>169</v>
      </c>
      <c r="AG7" s="70" t="s">
        <v>168</v>
      </c>
      <c r="AH7" s="70" t="s">
        <v>148</v>
      </c>
      <c r="AI7" s="70" t="s">
        <v>150</v>
      </c>
      <c r="AJ7" s="70" t="s">
        <v>886</v>
      </c>
      <c r="AK7" s="69">
        <v>13</v>
      </c>
      <c r="AL7" s="69">
        <v>14</v>
      </c>
      <c r="AM7" s="69">
        <v>9</v>
      </c>
      <c r="AN7" s="71" t="s">
        <v>852</v>
      </c>
    </row>
    <row r="8" spans="2:51" ht="14.1" customHeight="1" x14ac:dyDescent="0.2">
      <c r="B8" s="72">
        <f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2122.4</v>
      </c>
      <c r="C8" s="73">
        <f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4.8</v>
      </c>
      <c r="D8" s="66">
        <f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11.7</v>
      </c>
      <c r="E8" s="74">
        <f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1538.4</v>
      </c>
      <c r="F8" s="73">
        <f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5.6</v>
      </c>
      <c r="G8" s="66">
        <f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14</v>
      </c>
      <c r="H8" s="74">
        <f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1254.4000000000001</v>
      </c>
      <c r="I8" s="73">
        <f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11.2</v>
      </c>
      <c r="J8" s="66">
        <f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7</v>
      </c>
      <c r="K8" s="74">
        <f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4272.7</v>
      </c>
      <c r="L8" s="73">
        <f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14.3</v>
      </c>
      <c r="M8" s="66">
        <f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5.9</v>
      </c>
      <c r="N8" s="74">
        <f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3794.2</v>
      </c>
      <c r="O8" s="73">
        <f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8.1</v>
      </c>
      <c r="P8" s="66">
        <f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10.8</v>
      </c>
      <c r="Q8" s="74">
        <f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75</v>
      </c>
      <c r="R8" s="73">
        <f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9.1</v>
      </c>
      <c r="S8" s="68">
        <f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7.3</v>
      </c>
      <c r="T8" s="63"/>
      <c r="U8" s="46"/>
      <c r="Z8" s="42">
        <v>2</v>
      </c>
      <c r="AA8" s="42">
        <v>1</v>
      </c>
      <c r="AC8" s="42">
        <v>20</v>
      </c>
      <c r="AD8" s="42" t="s">
        <v>138</v>
      </c>
      <c r="AE8" s="50" t="s">
        <v>15</v>
      </c>
      <c r="AF8" s="50" t="s">
        <v>170</v>
      </c>
      <c r="AG8" s="50" t="s">
        <v>167</v>
      </c>
      <c r="AH8" s="50" t="s">
        <v>861</v>
      </c>
      <c r="AI8" s="50" t="s">
        <v>865</v>
      </c>
      <c r="AJ8" s="50" t="s">
        <v>886</v>
      </c>
      <c r="AK8" s="42">
        <v>44</v>
      </c>
      <c r="AL8" s="42">
        <v>8</v>
      </c>
      <c r="AM8" s="42">
        <v>9</v>
      </c>
      <c r="AN8" s="75" t="s">
        <v>853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ISCTR TI Equity</v>
      </c>
      <c r="C9" s="77" t="str">
        <f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Financials</v>
      </c>
      <c r="D9" s="77"/>
      <c r="E9" s="61" t="str">
        <f>IF(ISERROR((VLOOKUP(8,$AC$45:$AD$80,2,FALSE)))=TRUE," ",((VLOOKUP(8,$AC$45:$AD$80,2,FALSE))))</f>
        <v>OTKAR TI Equity</v>
      </c>
      <c r="F9" s="77" t="str">
        <f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Industrials</v>
      </c>
      <c r="G9" s="77"/>
      <c r="H9" s="61" t="str">
        <f>IF(ISERROR((VLOOKUP(9,$AC$45:$AD$80,2,FALSE)))=TRUE," ",((VLOOKUP(9,$AC$45:$AD$80,2,FALSE))))</f>
        <v>PETKM TI Equity</v>
      </c>
      <c r="I9" s="77" t="str">
        <f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Materials</v>
      </c>
      <c r="J9" s="77"/>
      <c r="K9" s="61" t="str">
        <f>IF(ISERROR((VLOOKUP(10,$AC$45:$AD$80,2,FALSE)))=TRUE," ",((VLOOKUP(10,$AC$45:$AD$80,2,FALSE))))</f>
        <v>SISE TI Equity</v>
      </c>
      <c r="L9" s="77" t="str">
        <f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Industrials</v>
      </c>
      <c r="M9" s="77"/>
      <c r="N9" s="61" t="str">
        <f>IF(ISERROR((VLOOKUP(11,$AC$45:$AD$80,2,FALSE)))=TRUE," ",((VLOOKUP(11,$AC$45:$AD$80,2,FALSE))))</f>
        <v>SODA TI Equity</v>
      </c>
      <c r="O9" s="77" t="str">
        <f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Materials</v>
      </c>
      <c r="P9" s="77"/>
      <c r="Q9" s="61" t="str">
        <f>IF(ISERROR((VLOOKUP(12,$AC$45:$AD$80,2,FALSE)))=TRUE," ",((VLOOKUP(12,$AC$45:$AD$80,2,FALSE))))</f>
        <v>TCELL TI Equity</v>
      </c>
      <c r="R9" s="77" t="str">
        <f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Communication Services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138</v>
      </c>
      <c r="AE9" s="50" t="s">
        <v>16</v>
      </c>
      <c r="AF9" s="50" t="s">
        <v>827</v>
      </c>
      <c r="AG9" s="50" t="s">
        <v>828</v>
      </c>
      <c r="AH9" s="50" t="s">
        <v>8</v>
      </c>
      <c r="AI9" s="50" t="s">
        <v>9</v>
      </c>
      <c r="AJ9" s="50" t="s">
        <v>829</v>
      </c>
      <c r="AK9" s="42">
        <v>2</v>
      </c>
      <c r="AL9" s="42">
        <v>3</v>
      </c>
      <c r="AM9" s="42">
        <v>5</v>
      </c>
      <c r="AN9" s="71" t="s">
        <v>857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120</v>
      </c>
      <c r="C10" s="59" t="s">
        <v>144</v>
      </c>
      <c r="D10" s="60" t="s">
        <v>145</v>
      </c>
      <c r="E10" s="61" t="s">
        <v>120</v>
      </c>
      <c r="F10" s="59" t="s">
        <v>144</v>
      </c>
      <c r="G10" s="60" t="s">
        <v>145</v>
      </c>
      <c r="H10" s="61" t="s">
        <v>120</v>
      </c>
      <c r="I10" s="59" t="s">
        <v>144</v>
      </c>
      <c r="J10" s="60" t="s">
        <v>145</v>
      </c>
      <c r="K10" s="61" t="s">
        <v>120</v>
      </c>
      <c r="L10" s="59" t="s">
        <v>144</v>
      </c>
      <c r="M10" s="60" t="s">
        <v>145</v>
      </c>
      <c r="N10" s="61" t="s">
        <v>120</v>
      </c>
      <c r="O10" s="59" t="s">
        <v>144</v>
      </c>
      <c r="P10" s="60" t="s">
        <v>145</v>
      </c>
      <c r="Q10" s="61" t="s">
        <v>120</v>
      </c>
      <c r="R10" s="59" t="s">
        <v>144</v>
      </c>
      <c r="S10" s="62" t="s">
        <v>145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138</v>
      </c>
      <c r="AE10" s="50" t="s">
        <v>17</v>
      </c>
      <c r="AF10" s="50" t="s">
        <v>882</v>
      </c>
      <c r="AG10" s="50" t="s">
        <v>884</v>
      </c>
      <c r="AH10" s="50" t="s">
        <v>878</v>
      </c>
      <c r="AI10" s="50" t="s">
        <v>881</v>
      </c>
      <c r="AJ10" s="50" t="s">
        <v>147</v>
      </c>
      <c r="AK10" s="42">
        <v>9</v>
      </c>
      <c r="AL10" s="42">
        <v>10</v>
      </c>
      <c r="AM10" s="42">
        <v>45</v>
      </c>
      <c r="AN10" s="71" t="s">
        <v>849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6.28</v>
      </c>
      <c r="C11" s="65">
        <f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6.8499999046325684</v>
      </c>
      <c r="D11" s="66">
        <f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9.0764316024294356</v>
      </c>
      <c r="E11" s="67">
        <f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132.6</v>
      </c>
      <c r="F11" s="65">
        <f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140.69999694824219</v>
      </c>
      <c r="G11" s="66">
        <f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6.1085949835913977</v>
      </c>
      <c r="H11" s="67">
        <f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3.5</v>
      </c>
      <c r="I11" s="65">
        <f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4.8234376907348633</v>
      </c>
      <c r="J11" s="66">
        <f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37.81250544956751</v>
      </c>
      <c r="K11" s="67">
        <f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4.5599999999999996</v>
      </c>
      <c r="L11" s="65">
        <f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6.4200000762939453</v>
      </c>
      <c r="M11" s="66">
        <f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40.789475357323383</v>
      </c>
      <c r="N11" s="67">
        <f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5.77</v>
      </c>
      <c r="O11" s="65">
        <f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9.8000001907348633</v>
      </c>
      <c r="P11" s="66">
        <f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69.844024102857261</v>
      </c>
      <c r="Q11" s="67">
        <f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13.24</v>
      </c>
      <c r="R11" s="65">
        <f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16</v>
      </c>
      <c r="S11" s="68">
        <f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20.845921450151049</v>
      </c>
      <c r="T11" s="46"/>
      <c r="U11" s="46"/>
      <c r="W11" s="42" t="s">
        <v>135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138</v>
      </c>
      <c r="AE11" s="50" t="s">
        <v>18</v>
      </c>
      <c r="AF11" s="50" t="s">
        <v>883</v>
      </c>
      <c r="AG11" s="50" t="s">
        <v>885</v>
      </c>
      <c r="AH11" s="50" t="s">
        <v>878</v>
      </c>
      <c r="AI11" s="50" t="s">
        <v>881</v>
      </c>
      <c r="AJ11" s="50" t="s">
        <v>147</v>
      </c>
      <c r="AK11" s="42">
        <v>11</v>
      </c>
      <c r="AL11" s="42">
        <v>12</v>
      </c>
      <c r="AM11" s="42">
        <v>46</v>
      </c>
      <c r="AN11" s="71" t="s">
        <v>850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2019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2019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2019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2019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2019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137</v>
      </c>
      <c r="Z12" s="42">
        <v>2</v>
      </c>
      <c r="AA12" s="42">
        <v>5</v>
      </c>
      <c r="AC12" s="42">
        <f t="shared" si="1"/>
        <v>24</v>
      </c>
      <c r="AD12" s="42" t="s">
        <v>138</v>
      </c>
      <c r="AE12" s="50" t="s">
        <v>19</v>
      </c>
      <c r="AF12" s="50" t="s">
        <v>1236</v>
      </c>
      <c r="AG12" s="50" t="s">
        <v>1237</v>
      </c>
      <c r="AH12" s="50" t="s">
        <v>862</v>
      </c>
      <c r="AI12" s="50" t="s">
        <v>864</v>
      </c>
      <c r="AJ12" s="50" t="s">
        <v>886</v>
      </c>
      <c r="AK12" s="42">
        <v>8</v>
      </c>
      <c r="AL12" s="42">
        <v>15</v>
      </c>
      <c r="AM12" s="42">
        <v>9</v>
      </c>
      <c r="AN12" s="50" t="s">
        <v>851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5049.5</v>
      </c>
      <c r="C13" s="73">
        <f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5.9</v>
      </c>
      <c r="D13" s="66">
        <f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4.5999999999999996</v>
      </c>
      <c r="E13" s="74">
        <f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555</v>
      </c>
      <c r="F13" s="73">
        <f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8.3000000000000007</v>
      </c>
      <c r="G13" s="66">
        <f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9.9</v>
      </c>
      <c r="H13" s="74">
        <f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1289.0999999999999</v>
      </c>
      <c r="I13" s="73">
        <f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9.9</v>
      </c>
      <c r="J13" s="66">
        <f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7.5</v>
      </c>
      <c r="K13" s="74">
        <f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1789.3</v>
      </c>
      <c r="L13" s="73">
        <f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5.0999999999999996</v>
      </c>
      <c r="M13" s="66">
        <f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5.4</v>
      </c>
      <c r="N13" s="74">
        <f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1006.3</v>
      </c>
      <c r="O13" s="73">
        <f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5.9</v>
      </c>
      <c r="P13" s="66">
        <f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4.5</v>
      </c>
      <c r="Q13" s="74">
        <f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5079.8</v>
      </c>
      <c r="R13" s="73">
        <f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8.3000000000000007</v>
      </c>
      <c r="S13" s="68">
        <f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9.1</v>
      </c>
      <c r="T13" s="46"/>
      <c r="U13" s="46"/>
      <c r="W13" s="42" t="s">
        <v>16</v>
      </c>
      <c r="X13" s="42" t="s">
        <v>137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138</v>
      </c>
      <c r="AE13" s="70" t="s">
        <v>131</v>
      </c>
      <c r="AF13" s="70" t="s">
        <v>169</v>
      </c>
      <c r="AG13" s="70" t="s">
        <v>168</v>
      </c>
      <c r="AH13" s="70" t="s">
        <v>148</v>
      </c>
      <c r="AI13" s="70" t="s">
        <v>150</v>
      </c>
      <c r="AJ13" s="70" t="s">
        <v>886</v>
      </c>
      <c r="AK13" s="69">
        <v>13</v>
      </c>
      <c r="AL13" s="69">
        <v>14</v>
      </c>
      <c r="AM13" s="69">
        <v>9</v>
      </c>
      <c r="AN13" s="70" t="s">
        <v>852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TKFEN TI Equity</v>
      </c>
      <c r="C14" s="77" t="str">
        <f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Industrials</v>
      </c>
      <c r="D14" s="77"/>
      <c r="E14" s="61" t="str">
        <f>IF(ISERROR((VLOOKUP(14,$AC$45:$AD$80,2,FALSE)))=TRUE," ",((VLOOKUP(14,$AC$45:$AD$80,2,FALSE))))</f>
        <v>TOASO TI Equity</v>
      </c>
      <c r="F14" s="77" t="str">
        <f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Consumer Discretionary</v>
      </c>
      <c r="G14" s="77"/>
      <c r="H14" s="61" t="str">
        <f>IF(ISERROR((VLOOKUP(15,$AC$45:$AD$80,2,FALSE)))=TRUE," ",((VLOOKUP(15,$AC$45:$AD$80,2,FALSE))))</f>
        <v>TRKCM TI Equity</v>
      </c>
      <c r="I14" s="77" t="str">
        <f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Industrials</v>
      </c>
      <c r="J14" s="77"/>
      <c r="K14" s="61" t="str">
        <f>IF(ISERROR((VLOOKUP(16,$AC$45:$AD$80,2,FALSE)))=TRUE," ",((VLOOKUP(16,$AC$45:$AD$80,2,FALSE))))</f>
        <v>TTKOM TI Equity</v>
      </c>
      <c r="L14" s="77" t="str">
        <f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Communication Services</v>
      </c>
      <c r="M14" s="77"/>
      <c r="N14" s="61" t="str">
        <f>IF(ISERROR((VLOOKUP(17,$AC$45:$AD$80,2,FALSE)))=TRUE," ",((VLOOKUP(17,$AC$45:$AD$80,2,FALSE))))</f>
        <v>TTRAK TI Equity</v>
      </c>
      <c r="O14" s="77" t="str">
        <f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Industrials</v>
      </c>
      <c r="P14" s="77"/>
      <c r="Q14" s="61" t="str">
        <f>IF(ISERROR((VLOOKUP(18,$AC$45:$AD$80,2,FALSE)))=TRUE," ",((VLOOKUP(18,$AC$45:$AD$80,2,FALSE))))</f>
        <v>TUPRS TI Equity</v>
      </c>
      <c r="R14" s="77" t="str">
        <f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Energy</v>
      </c>
      <c r="S14" s="78"/>
      <c r="T14" s="46"/>
      <c r="U14" s="46"/>
      <c r="W14" s="42" t="s">
        <v>17</v>
      </c>
      <c r="X14" s="42" t="s">
        <v>137</v>
      </c>
      <c r="Z14" s="42">
        <v>3</v>
      </c>
      <c r="AA14" s="42">
        <v>1</v>
      </c>
      <c r="AC14" s="42">
        <v>30</v>
      </c>
      <c r="AD14" s="42" t="s">
        <v>139</v>
      </c>
      <c r="AE14" s="50" t="s">
        <v>15</v>
      </c>
      <c r="AF14" s="50" t="s">
        <v>170</v>
      </c>
      <c r="AG14" s="50" t="s">
        <v>167</v>
      </c>
      <c r="AH14" s="50" t="s">
        <v>861</v>
      </c>
      <c r="AI14" s="50" t="s">
        <v>865</v>
      </c>
      <c r="AJ14" s="50" t="s">
        <v>886</v>
      </c>
      <c r="AK14" s="42">
        <v>44</v>
      </c>
      <c r="AL14" s="42">
        <v>8</v>
      </c>
      <c r="AM14" s="42">
        <v>9</v>
      </c>
      <c r="AN14" s="50" t="s">
        <v>853</v>
      </c>
    </row>
    <row r="15" spans="2:51" ht="14.1" customHeight="1" x14ac:dyDescent="0.2">
      <c r="B15" s="58" t="s">
        <v>120</v>
      </c>
      <c r="C15" s="59" t="s">
        <v>144</v>
      </c>
      <c r="D15" s="60" t="s">
        <v>145</v>
      </c>
      <c r="E15" s="61" t="s">
        <v>120</v>
      </c>
      <c r="F15" s="59" t="s">
        <v>144</v>
      </c>
      <c r="G15" s="60" t="s">
        <v>145</v>
      </c>
      <c r="H15" s="61" t="s">
        <v>120</v>
      </c>
      <c r="I15" s="59" t="s">
        <v>144</v>
      </c>
      <c r="J15" s="60" t="s">
        <v>145</v>
      </c>
      <c r="K15" s="61" t="s">
        <v>120</v>
      </c>
      <c r="L15" s="59" t="s">
        <v>144</v>
      </c>
      <c r="M15" s="60" t="s">
        <v>145</v>
      </c>
      <c r="N15" s="61" t="s">
        <v>120</v>
      </c>
      <c r="O15" s="59" t="s">
        <v>144</v>
      </c>
      <c r="P15" s="60" t="s">
        <v>145</v>
      </c>
      <c r="Q15" s="61" t="s">
        <v>120</v>
      </c>
      <c r="R15" s="59" t="s">
        <v>144</v>
      </c>
      <c r="S15" s="62" t="s">
        <v>145</v>
      </c>
      <c r="T15" s="46"/>
      <c r="U15" s="46"/>
      <c r="W15" s="42" t="s">
        <v>18</v>
      </c>
      <c r="X15" s="42" t="s">
        <v>137</v>
      </c>
      <c r="Z15" s="42">
        <v>3</v>
      </c>
      <c r="AA15" s="42">
        <v>2</v>
      </c>
      <c r="AC15" s="42">
        <f>AC14+1</f>
        <v>31</v>
      </c>
      <c r="AD15" s="42" t="s">
        <v>139</v>
      </c>
      <c r="AE15" s="50" t="s">
        <v>16</v>
      </c>
      <c r="AF15" s="50" t="s">
        <v>827</v>
      </c>
      <c r="AG15" s="50" t="s">
        <v>828</v>
      </c>
      <c r="AH15" s="50" t="s">
        <v>8</v>
      </c>
      <c r="AI15" s="50" t="s">
        <v>9</v>
      </c>
      <c r="AJ15" s="50" t="s">
        <v>829</v>
      </c>
      <c r="AK15" s="42">
        <v>2</v>
      </c>
      <c r="AL15" s="42">
        <v>3</v>
      </c>
      <c r="AM15" s="42">
        <v>5</v>
      </c>
      <c r="AN15" s="50" t="s">
        <v>857</v>
      </c>
    </row>
    <row r="16" spans="2:51" ht="14.1" customHeight="1" x14ac:dyDescent="0.2">
      <c r="B16" s="64">
        <f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20.3</v>
      </c>
      <c r="C16" s="65">
        <f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29.739999771118164</v>
      </c>
      <c r="D16" s="66">
        <f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46.502461926690451</v>
      </c>
      <c r="E16" s="67">
        <f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19.38</v>
      </c>
      <c r="F16" s="65">
        <f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25</v>
      </c>
      <c r="G16" s="66">
        <f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28.998968008255943</v>
      </c>
      <c r="H16" s="67">
        <f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2.7</v>
      </c>
      <c r="I16" s="65">
        <f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3.8000001907348633</v>
      </c>
      <c r="J16" s="66">
        <f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40.740747804994925</v>
      </c>
      <c r="K16" s="67">
        <f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5.52</v>
      </c>
      <c r="L16" s="65">
        <f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6.8000001907348633</v>
      </c>
      <c r="M16" s="66">
        <f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23.188409252443186</v>
      </c>
      <c r="N16" s="67">
        <f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39.46</v>
      </c>
      <c r="O16" s="65">
        <f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38.450000762939453</v>
      </c>
      <c r="P16" s="66">
        <f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-2.5595520452624143</v>
      </c>
      <c r="Q16" s="67">
        <f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136.9</v>
      </c>
      <c r="R16" s="65">
        <f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163.08000183105469</v>
      </c>
      <c r="S16" s="68">
        <f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19.12344910960897</v>
      </c>
      <c r="T16" s="46"/>
      <c r="U16" s="181">
        <v>1</v>
      </c>
      <c r="W16" s="42" t="s">
        <v>19</v>
      </c>
      <c r="X16" s="42" t="s">
        <v>137</v>
      </c>
      <c r="Z16" s="42">
        <v>3</v>
      </c>
      <c r="AA16" s="42">
        <v>3</v>
      </c>
      <c r="AC16" s="42">
        <f t="shared" ref="AC16:AC19" si="2">AC15+1</f>
        <v>32</v>
      </c>
      <c r="AD16" s="42" t="s">
        <v>139</v>
      </c>
      <c r="AE16" s="50" t="s">
        <v>17</v>
      </c>
      <c r="AF16" s="50" t="s">
        <v>882</v>
      </c>
      <c r="AG16" s="50" t="s">
        <v>884</v>
      </c>
      <c r="AH16" s="50" t="s">
        <v>878</v>
      </c>
      <c r="AI16" s="50" t="s">
        <v>881</v>
      </c>
      <c r="AJ16" s="50" t="s">
        <v>147</v>
      </c>
      <c r="AK16" s="42">
        <v>9</v>
      </c>
      <c r="AL16" s="42">
        <v>10</v>
      </c>
      <c r="AM16" s="42">
        <v>45</v>
      </c>
      <c r="AN16" s="50" t="s">
        <v>849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2019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2019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2019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2019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2019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2019 FK</v>
      </c>
      <c r="T17" s="46"/>
      <c r="U17" s="46"/>
      <c r="W17" s="42" t="s">
        <v>131</v>
      </c>
      <c r="X17" s="42" t="s">
        <v>137</v>
      </c>
      <c r="Z17" s="42">
        <v>3</v>
      </c>
      <c r="AA17" s="42">
        <v>4</v>
      </c>
      <c r="AC17" s="42">
        <f t="shared" si="2"/>
        <v>33</v>
      </c>
      <c r="AD17" s="42" t="s">
        <v>139</v>
      </c>
      <c r="AE17" s="50" t="s">
        <v>18</v>
      </c>
      <c r="AF17" s="50" t="s">
        <v>883</v>
      </c>
      <c r="AG17" s="50" t="s">
        <v>885</v>
      </c>
      <c r="AH17" s="50" t="s">
        <v>878</v>
      </c>
      <c r="AI17" s="50" t="s">
        <v>881</v>
      </c>
      <c r="AJ17" s="50" t="s">
        <v>147</v>
      </c>
      <c r="AK17" s="42">
        <v>11</v>
      </c>
      <c r="AL17" s="42">
        <v>12</v>
      </c>
      <c r="AM17" s="42">
        <v>46</v>
      </c>
      <c r="AN17" s="50" t="s">
        <v>850</v>
      </c>
    </row>
    <row r="18" spans="2:51" ht="14.1" customHeight="1" x14ac:dyDescent="0.2">
      <c r="B18" s="72">
        <f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1309.9000000000001</v>
      </c>
      <c r="C18" s="73">
        <f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6.1</v>
      </c>
      <c r="D18" s="66">
        <f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4.2</v>
      </c>
      <c r="E18" s="74">
        <f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1689.9</v>
      </c>
      <c r="F18" s="73">
        <f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8.6</v>
      </c>
      <c r="G18" s="66">
        <f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7.1</v>
      </c>
      <c r="H18" s="74">
        <f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588.6</v>
      </c>
      <c r="I18" s="73">
        <f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4.4000000000000004</v>
      </c>
      <c r="J18" s="66">
        <f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4.2</v>
      </c>
      <c r="K18" s="74">
        <f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3369.3</v>
      </c>
      <c r="L18" s="73">
        <f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11.1</v>
      </c>
      <c r="M18" s="66">
        <f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10</v>
      </c>
      <c r="N18" s="74">
        <f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367.3</v>
      </c>
      <c r="O18" s="73">
        <f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9.3000000000000007</v>
      </c>
      <c r="P18" s="66">
        <f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12.3</v>
      </c>
      <c r="Q18" s="74">
        <f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5978.7</v>
      </c>
      <c r="R18" s="73">
        <f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14.2</v>
      </c>
      <c r="S18" s="68">
        <f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11.9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139</v>
      </c>
      <c r="AE18" s="50" t="s">
        <v>19</v>
      </c>
      <c r="AF18" s="50" t="s">
        <v>1236</v>
      </c>
      <c r="AG18" s="50" t="s">
        <v>1237</v>
      </c>
      <c r="AH18" s="50" t="s">
        <v>862</v>
      </c>
      <c r="AI18" s="50" t="s">
        <v>864</v>
      </c>
      <c r="AJ18" s="50" t="s">
        <v>886</v>
      </c>
      <c r="AK18" s="42">
        <v>8</v>
      </c>
      <c r="AL18" s="42">
        <v>15</v>
      </c>
      <c r="AM18" s="42">
        <v>9</v>
      </c>
      <c r="AN18" s="50" t="s">
        <v>851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139</v>
      </c>
      <c r="AE19" s="70" t="s">
        <v>131</v>
      </c>
      <c r="AF19" s="70" t="s">
        <v>169</v>
      </c>
      <c r="AG19" s="70" t="s">
        <v>168</v>
      </c>
      <c r="AH19" s="70" t="s">
        <v>148</v>
      </c>
      <c r="AI19" s="70" t="s">
        <v>150</v>
      </c>
      <c r="AJ19" s="70" t="s">
        <v>886</v>
      </c>
      <c r="AK19" s="69">
        <v>13</v>
      </c>
      <c r="AL19" s="69">
        <v>14</v>
      </c>
      <c r="AM19" s="69">
        <v>9</v>
      </c>
      <c r="AN19" s="71" t="s">
        <v>852</v>
      </c>
    </row>
    <row r="20" spans="2:51" ht="14.1" customHeight="1" x14ac:dyDescent="0.25">
      <c r="B20" s="58" t="s">
        <v>120</v>
      </c>
      <c r="C20" s="59" t="s">
        <v>144</v>
      </c>
      <c r="D20" s="60" t="s">
        <v>145</v>
      </c>
      <c r="E20" s="61" t="s">
        <v>120</v>
      </c>
      <c r="F20" s="59" t="s">
        <v>144</v>
      </c>
      <c r="G20" s="60" t="s">
        <v>145</v>
      </c>
      <c r="H20" s="61" t="s">
        <v>120</v>
      </c>
      <c r="I20" s="59" t="s">
        <v>144</v>
      </c>
      <c r="J20" s="60" t="s">
        <v>145</v>
      </c>
      <c r="K20" s="61" t="s">
        <v>120</v>
      </c>
      <c r="L20" s="59" t="s">
        <v>144</v>
      </c>
      <c r="M20" s="60" t="s">
        <v>145</v>
      </c>
      <c r="N20" s="61" t="s">
        <v>120</v>
      </c>
      <c r="O20" s="59" t="s">
        <v>144</v>
      </c>
      <c r="P20" s="60" t="s">
        <v>145</v>
      </c>
      <c r="Q20" s="61" t="s">
        <v>120</v>
      </c>
      <c r="R20" s="59" t="s">
        <v>144</v>
      </c>
      <c r="S20" s="62" t="s">
        <v>145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824</v>
      </c>
      <c r="AE20" s="50" t="s">
        <v>15</v>
      </c>
      <c r="AF20" s="50" t="s">
        <v>170</v>
      </c>
      <c r="AG20" s="50" t="s">
        <v>167</v>
      </c>
      <c r="AH20" s="50" t="s">
        <v>861</v>
      </c>
      <c r="AI20" s="50" t="s">
        <v>865</v>
      </c>
      <c r="AJ20" s="50" t="s">
        <v>886</v>
      </c>
      <c r="AK20" s="42">
        <v>44</v>
      </c>
      <c r="AL20" s="42">
        <v>8</v>
      </c>
      <c r="AM20" s="42">
        <v>9</v>
      </c>
      <c r="AN20" s="75" t="s">
        <v>853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824</v>
      </c>
      <c r="AE21" s="50" t="s">
        <v>16</v>
      </c>
      <c r="AF21" s="50" t="s">
        <v>827</v>
      </c>
      <c r="AG21" s="50" t="s">
        <v>828</v>
      </c>
      <c r="AH21" s="50" t="s">
        <v>8</v>
      </c>
      <c r="AI21" s="50" t="s">
        <v>9</v>
      </c>
      <c r="AJ21" s="50" t="s">
        <v>829</v>
      </c>
      <c r="AK21" s="42">
        <v>2</v>
      </c>
      <c r="AL21" s="42">
        <v>3</v>
      </c>
      <c r="AM21" s="42">
        <v>5</v>
      </c>
      <c r="AN21" s="71" t="s">
        <v>857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2019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2019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2019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2019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2019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824</v>
      </c>
      <c r="AE22" s="50" t="s">
        <v>17</v>
      </c>
      <c r="AF22" s="50" t="s">
        <v>882</v>
      </c>
      <c r="AG22" s="50" t="s">
        <v>884</v>
      </c>
      <c r="AH22" s="50" t="s">
        <v>878</v>
      </c>
      <c r="AI22" s="50" t="s">
        <v>881</v>
      </c>
      <c r="AJ22" s="50" t="s">
        <v>147</v>
      </c>
      <c r="AK22" s="42">
        <v>9</v>
      </c>
      <c r="AL22" s="42">
        <v>10</v>
      </c>
      <c r="AM22" s="42">
        <v>45</v>
      </c>
      <c r="AN22" s="71" t="s">
        <v>849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824</v>
      </c>
      <c r="AE23" s="50" t="s">
        <v>18</v>
      </c>
      <c r="AF23" s="50" t="s">
        <v>883</v>
      </c>
      <c r="AG23" s="50" t="s">
        <v>885</v>
      </c>
      <c r="AH23" s="50" t="s">
        <v>878</v>
      </c>
      <c r="AI23" s="50" t="s">
        <v>881</v>
      </c>
      <c r="AJ23" s="50" t="s">
        <v>147</v>
      </c>
      <c r="AK23" s="42">
        <v>11</v>
      </c>
      <c r="AL23" s="42">
        <v>12</v>
      </c>
      <c r="AM23" s="42">
        <v>46</v>
      </c>
      <c r="AN23" s="71" t="s">
        <v>850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824</v>
      </c>
      <c r="AE24" s="50" t="s">
        <v>19</v>
      </c>
      <c r="AF24" s="50" t="s">
        <v>1236</v>
      </c>
      <c r="AG24" s="50" t="s">
        <v>1237</v>
      </c>
      <c r="AH24" s="50" t="s">
        <v>862</v>
      </c>
      <c r="AI24" s="50" t="s">
        <v>864</v>
      </c>
      <c r="AJ24" s="50" t="s">
        <v>886</v>
      </c>
      <c r="AK24" s="42">
        <v>8</v>
      </c>
      <c r="AL24" s="42">
        <v>15</v>
      </c>
      <c r="AM24" s="42">
        <v>9</v>
      </c>
      <c r="AN24" s="50" t="s">
        <v>851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120</v>
      </c>
      <c r="C25" s="59" t="s">
        <v>144</v>
      </c>
      <c r="D25" s="60" t="s">
        <v>145</v>
      </c>
      <c r="E25" s="67" t="s">
        <v>120</v>
      </c>
      <c r="F25" s="59" t="s">
        <v>144</v>
      </c>
      <c r="G25" s="60" t="s">
        <v>145</v>
      </c>
      <c r="H25" s="61" t="s">
        <v>120</v>
      </c>
      <c r="I25" s="59" t="s">
        <v>144</v>
      </c>
      <c r="J25" s="60" t="s">
        <v>145</v>
      </c>
      <c r="K25" s="61" t="s">
        <v>120</v>
      </c>
      <c r="L25" s="59" t="s">
        <v>144</v>
      </c>
      <c r="M25" s="60" t="s">
        <v>145</v>
      </c>
      <c r="N25" s="61" t="s">
        <v>120</v>
      </c>
      <c r="O25" s="59" t="s">
        <v>144</v>
      </c>
      <c r="P25" s="60" t="s">
        <v>145</v>
      </c>
      <c r="Q25" s="61" t="s">
        <v>120</v>
      </c>
      <c r="R25" s="59" t="s">
        <v>144</v>
      </c>
      <c r="S25" s="62" t="s">
        <v>145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824</v>
      </c>
      <c r="AE25" s="70" t="s">
        <v>131</v>
      </c>
      <c r="AF25" s="70" t="s">
        <v>169</v>
      </c>
      <c r="AG25" s="70" t="s">
        <v>168</v>
      </c>
      <c r="AH25" s="70" t="s">
        <v>148</v>
      </c>
      <c r="AI25" s="70" t="s">
        <v>150</v>
      </c>
      <c r="AJ25" s="70" t="s">
        <v>886</v>
      </c>
      <c r="AK25" s="69">
        <v>13</v>
      </c>
      <c r="AL25" s="69">
        <v>14</v>
      </c>
      <c r="AM25" s="69">
        <v>9</v>
      </c>
      <c r="AN25" s="70" t="s">
        <v>852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825</v>
      </c>
      <c r="AE26" s="50" t="s">
        <v>15</v>
      </c>
      <c r="AF26" s="50" t="s">
        <v>170</v>
      </c>
      <c r="AG26" s="50" t="s">
        <v>167</v>
      </c>
      <c r="AH26" s="50" t="s">
        <v>861</v>
      </c>
      <c r="AI26" s="50" t="s">
        <v>865</v>
      </c>
      <c r="AJ26" s="50" t="s">
        <v>886</v>
      </c>
      <c r="AK26" s="42">
        <v>44</v>
      </c>
      <c r="AL26" s="42">
        <v>8</v>
      </c>
      <c r="AM26" s="42">
        <v>9</v>
      </c>
      <c r="AN26" s="50" t="s">
        <v>853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2019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2019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2019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2019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2019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825</v>
      </c>
      <c r="AE27" s="50" t="s">
        <v>16</v>
      </c>
      <c r="AF27" s="50" t="s">
        <v>827</v>
      </c>
      <c r="AG27" s="50" t="s">
        <v>828</v>
      </c>
      <c r="AH27" s="50" t="s">
        <v>8</v>
      </c>
      <c r="AI27" s="50" t="s">
        <v>9</v>
      </c>
      <c r="AJ27" s="50" t="s">
        <v>829</v>
      </c>
      <c r="AK27" s="42">
        <v>2</v>
      </c>
      <c r="AL27" s="42">
        <v>3</v>
      </c>
      <c r="AM27" s="42">
        <v>5</v>
      </c>
      <c r="AN27" s="50" t="s">
        <v>857</v>
      </c>
    </row>
    <row r="28" spans="2:51" ht="14.1" customHeight="1" x14ac:dyDescent="0.25">
      <c r="B28" s="72" t="str">
        <f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825</v>
      </c>
      <c r="AE28" s="50" t="s">
        <v>17</v>
      </c>
      <c r="AF28" s="50" t="s">
        <v>882</v>
      </c>
      <c r="AG28" s="50" t="s">
        <v>884</v>
      </c>
      <c r="AH28" s="50" t="s">
        <v>878</v>
      </c>
      <c r="AI28" s="50" t="s">
        <v>881</v>
      </c>
      <c r="AJ28" s="50" t="s">
        <v>147</v>
      </c>
      <c r="AK28" s="42">
        <v>9</v>
      </c>
      <c r="AL28" s="42">
        <v>10</v>
      </c>
      <c r="AM28" s="42">
        <v>45</v>
      </c>
      <c r="AN28" s="50" t="s">
        <v>849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825</v>
      </c>
      <c r="AE29" s="50" t="s">
        <v>18</v>
      </c>
      <c r="AF29" s="50" t="s">
        <v>883</v>
      </c>
      <c r="AG29" s="50" t="s">
        <v>885</v>
      </c>
      <c r="AH29" s="50" t="s">
        <v>878</v>
      </c>
      <c r="AI29" s="50" t="s">
        <v>881</v>
      </c>
      <c r="AJ29" s="50" t="s">
        <v>147</v>
      </c>
      <c r="AK29" s="42">
        <v>11</v>
      </c>
      <c r="AL29" s="42">
        <v>12</v>
      </c>
      <c r="AM29" s="42">
        <v>46</v>
      </c>
      <c r="AN29" s="50" t="s">
        <v>850</v>
      </c>
    </row>
    <row r="30" spans="2:51" ht="14.1" customHeight="1" x14ac:dyDescent="0.25">
      <c r="B30" s="58" t="s">
        <v>120</v>
      </c>
      <c r="C30" s="59" t="s">
        <v>144</v>
      </c>
      <c r="D30" s="60" t="s">
        <v>145</v>
      </c>
      <c r="E30" s="61" t="s">
        <v>120</v>
      </c>
      <c r="F30" s="59" t="s">
        <v>144</v>
      </c>
      <c r="G30" s="60" t="s">
        <v>145</v>
      </c>
      <c r="H30" s="61" t="s">
        <v>120</v>
      </c>
      <c r="I30" s="59" t="s">
        <v>144</v>
      </c>
      <c r="J30" s="60" t="s">
        <v>145</v>
      </c>
      <c r="K30" s="61" t="s">
        <v>120</v>
      </c>
      <c r="L30" s="59" t="s">
        <v>144</v>
      </c>
      <c r="M30" s="60" t="s">
        <v>145</v>
      </c>
      <c r="N30" s="61" t="s">
        <v>120</v>
      </c>
      <c r="O30" s="59" t="s">
        <v>144</v>
      </c>
      <c r="P30" s="60" t="s">
        <v>145</v>
      </c>
      <c r="Q30" s="61" t="s">
        <v>120</v>
      </c>
      <c r="R30" s="59" t="s">
        <v>144</v>
      </c>
      <c r="S30" s="62" t="s">
        <v>145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825</v>
      </c>
      <c r="AE30" s="50" t="s">
        <v>19</v>
      </c>
      <c r="AF30" s="50" t="s">
        <v>1236</v>
      </c>
      <c r="AG30" s="50" t="s">
        <v>1237</v>
      </c>
      <c r="AH30" s="50" t="s">
        <v>862</v>
      </c>
      <c r="AI30" s="50" t="s">
        <v>864</v>
      </c>
      <c r="AJ30" s="50" t="s">
        <v>886</v>
      </c>
      <c r="AK30" s="42">
        <v>8</v>
      </c>
      <c r="AL30" s="42">
        <v>15</v>
      </c>
      <c r="AM30" s="42">
        <v>9</v>
      </c>
      <c r="AN30" s="50" t="s">
        <v>851</v>
      </c>
    </row>
    <row r="31" spans="2:51" ht="14.1" customHeight="1" x14ac:dyDescent="0.25">
      <c r="B31" s="64" t="str">
        <f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825</v>
      </c>
      <c r="AE31" s="70" t="s">
        <v>131</v>
      </c>
      <c r="AF31" s="70" t="s">
        <v>169</v>
      </c>
      <c r="AG31" s="70" t="s">
        <v>168</v>
      </c>
      <c r="AH31" s="70" t="s">
        <v>148</v>
      </c>
      <c r="AI31" s="70" t="s">
        <v>150</v>
      </c>
      <c r="AJ31" s="70" t="s">
        <v>886</v>
      </c>
      <c r="AK31" s="69">
        <v>13</v>
      </c>
      <c r="AL31" s="69">
        <v>14</v>
      </c>
      <c r="AM31" s="69">
        <v>9</v>
      </c>
      <c r="AN31" s="70" t="s">
        <v>852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2019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2019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2019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2019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2019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952</v>
      </c>
      <c r="AE32" s="50" t="s">
        <v>15</v>
      </c>
      <c r="AF32" s="50" t="s">
        <v>170</v>
      </c>
      <c r="AG32" s="50" t="s">
        <v>167</v>
      </c>
      <c r="AH32" s="50" t="s">
        <v>861</v>
      </c>
      <c r="AI32" s="50" t="s">
        <v>865</v>
      </c>
      <c r="AJ32" s="50" t="s">
        <v>886</v>
      </c>
      <c r="AK32" s="42">
        <v>44</v>
      </c>
      <c r="AL32" s="42">
        <v>8</v>
      </c>
      <c r="AM32" s="42">
        <v>9</v>
      </c>
      <c r="AN32" s="50" t="s">
        <v>853</v>
      </c>
    </row>
    <row r="33" spans="1:67" ht="14.1" customHeight="1" x14ac:dyDescent="0.25">
      <c r="B33" s="82" t="str">
        <f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59" t="str">
        <f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59" t="str">
        <f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59" t="str">
        <f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59" t="str">
        <f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59" t="str">
        <f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0" t="str">
        <f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952</v>
      </c>
      <c r="AE33" s="50" t="s">
        <v>16</v>
      </c>
      <c r="AF33" s="50" t="s">
        <v>827</v>
      </c>
      <c r="AG33" s="50" t="s">
        <v>828</v>
      </c>
      <c r="AH33" s="50" t="s">
        <v>8</v>
      </c>
      <c r="AI33" s="50" t="s">
        <v>9</v>
      </c>
      <c r="AJ33" s="50" t="s">
        <v>829</v>
      </c>
      <c r="AK33" s="42">
        <v>2</v>
      </c>
      <c r="AL33" s="42">
        <v>3</v>
      </c>
      <c r="AM33" s="42">
        <v>5</v>
      </c>
      <c r="AN33" s="50" t="s">
        <v>857</v>
      </c>
    </row>
    <row r="34" spans="1:67" ht="14.1" customHeight="1" x14ac:dyDescent="0.25">
      <c r="B34" s="162" t="str">
        <f>IF(K2="Türkiye","Türkiye için internet sitemizdeki `Gelişmiş Hisse Arama` sayfasında daha detaylı arama yapabilir, şablonlarınızı kayıt edebilirsiniz.","")</f>
        <v>Türkiye için internet sitemizdeki `Gelişmiş Hisse Arama` sayfasında daha detaylı arama yapabilir, şablonlarınızı kayıt edebilirsiniz.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Z34" s="80">
        <v>6</v>
      </c>
      <c r="AA34" s="80">
        <v>3</v>
      </c>
      <c r="AC34" s="42">
        <f t="shared" ref="AC34:AC37" si="5">AC33+1</f>
        <v>62</v>
      </c>
      <c r="AD34" s="42" t="s">
        <v>952</v>
      </c>
      <c r="AE34" s="50" t="s">
        <v>17</v>
      </c>
      <c r="AF34" s="50" t="s">
        <v>882</v>
      </c>
      <c r="AG34" s="50" t="s">
        <v>884</v>
      </c>
      <c r="AH34" s="50" t="s">
        <v>878</v>
      </c>
      <c r="AI34" s="50" t="s">
        <v>881</v>
      </c>
      <c r="AJ34" s="50" t="s">
        <v>147</v>
      </c>
      <c r="AK34" s="42">
        <v>9</v>
      </c>
      <c r="AL34" s="42">
        <v>10</v>
      </c>
      <c r="AM34" s="42">
        <v>45</v>
      </c>
      <c r="AN34" s="50" t="s">
        <v>849</v>
      </c>
    </row>
    <row r="35" spans="1:67" ht="14.1" customHeight="1" x14ac:dyDescent="0.25">
      <c r="B35" s="85" t="s">
        <v>848</v>
      </c>
      <c r="C35" s="86"/>
      <c r="D35" s="86"/>
      <c r="E35" s="86"/>
      <c r="F35" s="86"/>
      <c r="G35" s="86"/>
      <c r="H35" s="86"/>
      <c r="I35" s="86"/>
      <c r="J35" s="86"/>
      <c r="K35" s="86"/>
      <c r="L35" s="165"/>
      <c r="M35" s="164"/>
      <c r="N35" s="163"/>
      <c r="O35" s="164" t="s">
        <v>873</v>
      </c>
      <c r="P35" s="163"/>
      <c r="Q35" s="163"/>
      <c r="R35" s="163"/>
      <c r="S35" s="166" t="s">
        <v>1193</v>
      </c>
      <c r="Z35" s="80">
        <v>6</v>
      </c>
      <c r="AA35" s="80">
        <v>4</v>
      </c>
      <c r="AC35" s="42">
        <f t="shared" si="5"/>
        <v>63</v>
      </c>
      <c r="AD35" s="42" t="s">
        <v>952</v>
      </c>
      <c r="AE35" s="50" t="s">
        <v>18</v>
      </c>
      <c r="AF35" s="50" t="s">
        <v>883</v>
      </c>
      <c r="AG35" s="50" t="s">
        <v>885</v>
      </c>
      <c r="AH35" s="50" t="s">
        <v>878</v>
      </c>
      <c r="AI35" s="50" t="s">
        <v>881</v>
      </c>
      <c r="AJ35" s="50" t="s">
        <v>147</v>
      </c>
      <c r="AK35" s="42">
        <v>11</v>
      </c>
      <c r="AL35" s="42">
        <v>12</v>
      </c>
      <c r="AM35" s="42">
        <v>46</v>
      </c>
      <c r="AN35" s="50" t="s">
        <v>850</v>
      </c>
    </row>
    <row r="36" spans="1:67" ht="14.1" customHeight="1" x14ac:dyDescent="0.25">
      <c r="B36" s="183" t="s">
        <v>842</v>
      </c>
      <c r="C36" s="182"/>
      <c r="D36" s="182"/>
      <c r="E36" s="182"/>
      <c r="F36" s="182"/>
      <c r="G36" s="182"/>
      <c r="H36" s="183" t="s">
        <v>858</v>
      </c>
      <c r="I36" s="182"/>
      <c r="J36" s="182"/>
      <c r="K36" s="182"/>
      <c r="L36" s="182"/>
      <c r="M36" s="182"/>
      <c r="N36" s="182"/>
      <c r="O36" s="184"/>
      <c r="P36" s="183" t="s">
        <v>845</v>
      </c>
      <c r="Q36" s="182"/>
      <c r="R36" s="182"/>
      <c r="S36" s="184"/>
      <c r="Z36" s="80">
        <v>6</v>
      </c>
      <c r="AA36" s="80">
        <v>5</v>
      </c>
      <c r="AC36" s="42">
        <f t="shared" si="5"/>
        <v>64</v>
      </c>
      <c r="AD36" s="42" t="s">
        <v>952</v>
      </c>
      <c r="AE36" s="50" t="s">
        <v>19</v>
      </c>
      <c r="AF36" s="50" t="s">
        <v>1236</v>
      </c>
      <c r="AG36" s="50" t="s">
        <v>1237</v>
      </c>
      <c r="AH36" s="50" t="s">
        <v>862</v>
      </c>
      <c r="AI36" s="50" t="s">
        <v>864</v>
      </c>
      <c r="AJ36" s="50" t="s">
        <v>886</v>
      </c>
      <c r="AK36" s="42">
        <v>8</v>
      </c>
      <c r="AL36" s="42">
        <v>15</v>
      </c>
      <c r="AM36" s="42">
        <v>9</v>
      </c>
      <c r="AN36" s="50" t="s">
        <v>851</v>
      </c>
    </row>
    <row r="37" spans="1:67" ht="14.1" customHeight="1" thickBot="1" x14ac:dyDescent="0.3">
      <c r="B37" s="183" t="s">
        <v>843</v>
      </c>
      <c r="C37" s="182"/>
      <c r="D37" s="182"/>
      <c r="E37" s="182" t="s">
        <v>844</v>
      </c>
      <c r="F37" s="182"/>
      <c r="G37" s="182"/>
      <c r="H37" s="183" t="s">
        <v>871</v>
      </c>
      <c r="I37" s="182"/>
      <c r="J37" s="182"/>
      <c r="K37" s="182"/>
      <c r="L37" s="182" t="s">
        <v>872</v>
      </c>
      <c r="M37" s="182"/>
      <c r="N37" s="182"/>
      <c r="O37" s="184"/>
      <c r="P37" s="87" t="s">
        <v>860</v>
      </c>
      <c r="Q37" s="88"/>
      <c r="R37" s="88" t="s">
        <v>846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952</v>
      </c>
      <c r="AE37" s="91" t="s">
        <v>131</v>
      </c>
      <c r="AF37" s="91" t="s">
        <v>169</v>
      </c>
      <c r="AG37" s="91" t="s">
        <v>168</v>
      </c>
      <c r="AH37" s="91" t="s">
        <v>148</v>
      </c>
      <c r="AI37" s="91" t="s">
        <v>150</v>
      </c>
      <c r="AJ37" s="91" t="s">
        <v>886</v>
      </c>
      <c r="AK37" s="44">
        <v>13</v>
      </c>
      <c r="AL37" s="44">
        <v>14</v>
      </c>
      <c r="AM37" s="44">
        <v>9</v>
      </c>
      <c r="AN37" s="91" t="s">
        <v>852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1:67" ht="14.1" customHeight="1" x14ac:dyDescent="0.2">
      <c r="B38" s="183">
        <v>15</v>
      </c>
      <c r="C38" s="182"/>
      <c r="D38" s="182"/>
      <c r="E38" s="182">
        <v>-15</v>
      </c>
      <c r="F38" s="182"/>
      <c r="G38" s="184"/>
      <c r="H38" s="183">
        <v>-30</v>
      </c>
      <c r="I38" s="182"/>
      <c r="J38" s="182"/>
      <c r="K38" s="86"/>
      <c r="L38" s="86"/>
      <c r="M38" s="182">
        <v>300</v>
      </c>
      <c r="N38" s="182"/>
      <c r="O38" s="92"/>
      <c r="P38" s="93">
        <v>2</v>
      </c>
      <c r="Q38" s="93">
        <v>50</v>
      </c>
      <c r="R38" s="183">
        <v>0</v>
      </c>
      <c r="S38" s="184"/>
      <c r="V38" s="46"/>
      <c r="W38" s="46"/>
      <c r="X38" s="46"/>
      <c r="Y38" s="46"/>
    </row>
    <row r="39" spans="1:67" ht="14.1" customHeight="1" x14ac:dyDescent="0.2">
      <c r="B39" s="183" t="s">
        <v>859</v>
      </c>
      <c r="C39" s="182"/>
      <c r="D39" s="182"/>
      <c r="E39" s="182"/>
      <c r="F39" s="182"/>
      <c r="G39" s="182"/>
      <c r="H39" s="187" t="s">
        <v>854</v>
      </c>
      <c r="I39" s="188"/>
      <c r="J39" s="188"/>
      <c r="K39" s="188"/>
      <c r="L39" s="188"/>
      <c r="M39" s="188"/>
      <c r="N39" s="188"/>
      <c r="O39" s="189"/>
      <c r="P39" s="183" t="s">
        <v>847</v>
      </c>
      <c r="Q39" s="182"/>
      <c r="R39" s="182"/>
      <c r="S39" s="184"/>
      <c r="V39" s="46"/>
      <c r="W39" s="46"/>
      <c r="X39" s="46"/>
      <c r="Y39" s="46"/>
      <c r="AD39" s="76" t="s">
        <v>157</v>
      </c>
      <c r="AE39" s="94">
        <f>MAX(AE$45:AE$80)</f>
        <v>14.257142857142856</v>
      </c>
      <c r="AF39" s="94">
        <f t="shared" ref="AF39:BO39" si="6">MAX(AF$45:AF$80)</f>
        <v>0.69844024102857261</v>
      </c>
      <c r="AG39" s="94">
        <f t="shared" si="6"/>
        <v>100</v>
      </c>
      <c r="AH39" s="94">
        <f t="shared" si="6"/>
        <v>43.538098409893657</v>
      </c>
      <c r="AI39" s="94">
        <f t="shared" si="6"/>
        <v>72.094700058753617</v>
      </c>
      <c r="AJ39" s="94">
        <f t="shared" si="6"/>
        <v>14.257142857142856</v>
      </c>
      <c r="AK39" s="94">
        <f t="shared" si="6"/>
        <v>94.975901854826915</v>
      </c>
      <c r="AL39" s="94">
        <f t="shared" ca="1" si="6"/>
        <v>0</v>
      </c>
      <c r="AM39" s="94">
        <f t="shared" ca="1" si="6"/>
        <v>0</v>
      </c>
      <c r="AN39" s="94">
        <f t="shared" ca="1" si="6"/>
        <v>0</v>
      </c>
      <c r="AO39" s="94">
        <f t="shared" ca="1" si="6"/>
        <v>0</v>
      </c>
      <c r="AP39" s="94">
        <f t="shared" ca="1" si="6"/>
        <v>0</v>
      </c>
      <c r="AQ39" s="94">
        <f t="shared" ca="1" si="6"/>
        <v>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1:67" ht="14.1" customHeight="1" x14ac:dyDescent="0.2">
      <c r="B40" s="183" t="s">
        <v>871</v>
      </c>
      <c r="C40" s="182"/>
      <c r="D40" s="182"/>
      <c r="E40" s="182" t="s">
        <v>872</v>
      </c>
      <c r="F40" s="182"/>
      <c r="G40" s="182"/>
      <c r="H40" s="183" t="s">
        <v>855</v>
      </c>
      <c r="I40" s="182"/>
      <c r="J40" s="182"/>
      <c r="K40" s="182"/>
      <c r="L40" s="182" t="s">
        <v>856</v>
      </c>
      <c r="M40" s="182"/>
      <c r="N40" s="182"/>
      <c r="O40" s="184"/>
      <c r="P40" s="87" t="s">
        <v>860</v>
      </c>
      <c r="Q40" s="88"/>
      <c r="R40" s="88" t="s">
        <v>846</v>
      </c>
      <c r="S40" s="89"/>
      <c r="V40" s="46"/>
      <c r="W40" s="46"/>
      <c r="X40" s="46"/>
      <c r="Y40" s="46"/>
      <c r="AD40" s="46" t="s">
        <v>158</v>
      </c>
      <c r="AE40" s="95">
        <f>MIN(AE$45:AE$80)</f>
        <v>4.4444444444444438</v>
      </c>
      <c r="AF40" s="95">
        <f t="shared" ref="AF40:BO40" si="7">MIN(AF$45:AF$80)</f>
        <v>-2.5595520452624143E-2</v>
      </c>
      <c r="AG40" s="95">
        <f t="shared" si="7"/>
        <v>18.181818181818183</v>
      </c>
      <c r="AH40" s="95">
        <f t="shared" si="7"/>
        <v>-88.563472194817365</v>
      </c>
      <c r="AI40" s="95">
        <f t="shared" si="7"/>
        <v>-89.155247748301107</v>
      </c>
      <c r="AJ40" s="95">
        <f t="shared" si="7"/>
        <v>4.4444444444444438</v>
      </c>
      <c r="AK40" s="95">
        <f t="shared" si="7"/>
        <v>-51.657458563535918</v>
      </c>
      <c r="AL40" s="95">
        <f t="shared" ca="1" si="7"/>
        <v>0</v>
      </c>
      <c r="AM40" s="95">
        <f t="shared" ca="1" si="7"/>
        <v>0</v>
      </c>
      <c r="AN40" s="95">
        <f t="shared" ca="1" si="7"/>
        <v>0</v>
      </c>
      <c r="AO40" s="95">
        <f t="shared" ca="1" si="7"/>
        <v>0</v>
      </c>
      <c r="AP40" s="95">
        <f t="shared" ca="1" si="7"/>
        <v>0</v>
      </c>
      <c r="AQ40" s="95">
        <f t="shared" ca="1" si="7"/>
        <v>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1:67" ht="14.1" customHeight="1" x14ac:dyDescent="0.2">
      <c r="B41" s="183">
        <v>-30</v>
      </c>
      <c r="C41" s="182"/>
      <c r="D41" s="182"/>
      <c r="E41" s="182">
        <v>200</v>
      </c>
      <c r="F41" s="182"/>
      <c r="G41" s="184"/>
      <c r="H41" s="183">
        <v>70</v>
      </c>
      <c r="I41" s="182"/>
      <c r="J41" s="182"/>
      <c r="K41" s="96"/>
      <c r="L41" s="96"/>
      <c r="M41" s="182">
        <v>70</v>
      </c>
      <c r="N41" s="182"/>
      <c r="O41" s="97"/>
      <c r="P41" s="93">
        <v>50</v>
      </c>
      <c r="Q41" s="93">
        <v>100</v>
      </c>
      <c r="R41" s="183">
        <v>-50</v>
      </c>
      <c r="S41" s="184"/>
      <c r="V41" s="46"/>
      <c r="W41" s="46"/>
      <c r="X41" s="46"/>
      <c r="Y41" s="46" t="s">
        <v>837</v>
      </c>
      <c r="Z41" s="98" t="str">
        <f>(IF((AND(AE40&lt;0,AE39&lt;0))=TRUE,"A",IF((AND(AE40&gt;=0,AE39&gt;=0))=TRUE,"B","C")))</f>
        <v>B</v>
      </c>
      <c r="AD41" s="46" t="s">
        <v>159</v>
      </c>
      <c r="AE41" s="95">
        <f>AE39-AE40</f>
        <v>9.8126984126984134</v>
      </c>
      <c r="AF41" s="95">
        <f t="shared" ref="AF41:AW41" si="8">AF39-AF40</f>
        <v>0.72403576148119675</v>
      </c>
      <c r="AG41" s="95">
        <f t="shared" si="8"/>
        <v>81.818181818181813</v>
      </c>
      <c r="AH41" s="95">
        <f t="shared" si="8"/>
        <v>132.10157060471101</v>
      </c>
      <c r="AI41" s="95">
        <f t="shared" si="8"/>
        <v>161.24994780705472</v>
      </c>
      <c r="AJ41" s="95">
        <f t="shared" si="8"/>
        <v>9.8126984126984134</v>
      </c>
      <c r="AK41" s="95">
        <f t="shared" si="8"/>
        <v>146.63336041836283</v>
      </c>
      <c r="AL41" s="95">
        <f t="shared" ca="1" si="8"/>
        <v>0</v>
      </c>
      <c r="AM41" s="95">
        <f t="shared" ca="1" si="8"/>
        <v>0</v>
      </c>
      <c r="AN41" s="95">
        <f t="shared" ca="1" si="8"/>
        <v>0</v>
      </c>
      <c r="AO41" s="95">
        <f t="shared" ca="1" si="8"/>
        <v>0</v>
      </c>
      <c r="AP41" s="95">
        <f t="shared" ca="1" si="8"/>
        <v>0</v>
      </c>
      <c r="AQ41" s="95">
        <f t="shared" ca="1" si="8"/>
        <v>0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1:67" ht="14.1" customHeight="1" x14ac:dyDescent="0.2">
      <c r="V42" s="46"/>
      <c r="W42" s="46"/>
      <c r="X42" s="46"/>
      <c r="Y42" s="46" t="s">
        <v>838</v>
      </c>
      <c r="Z42" s="98">
        <f>(IF($Z$41="A",(($AE$39-$AE$40)/17),IF($Z$41="B",(($AE$39-$AE$40)/17),$AE$43)))</f>
        <v>0.57721755368814198</v>
      </c>
      <c r="AD42" s="46" t="s">
        <v>160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1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826</v>
      </c>
      <c r="X43" s="46"/>
      <c r="Y43" s="46" t="s">
        <v>161</v>
      </c>
      <c r="AD43" s="69" t="s">
        <v>156</v>
      </c>
      <c r="AE43" s="116">
        <f>(AE41/AE42)</f>
        <v>0.28036281179138323</v>
      </c>
      <c r="AF43" s="116">
        <f t="shared" ref="AF43:AW43" si="10">AF41/AF42</f>
        <v>2.0112104485588797E-2</v>
      </c>
      <c r="AG43" s="116">
        <f t="shared" si="10"/>
        <v>2.2727272727272725</v>
      </c>
      <c r="AH43" s="116">
        <f t="shared" si="10"/>
        <v>3.6694880723530838</v>
      </c>
      <c r="AI43" s="116">
        <f t="shared" si="10"/>
        <v>4.479165216862631</v>
      </c>
      <c r="AJ43" s="116">
        <f t="shared" si="10"/>
        <v>0.27257495590828928</v>
      </c>
      <c r="AK43" s="116">
        <f t="shared" si="10"/>
        <v>4.0731489005100787</v>
      </c>
      <c r="AL43" s="116">
        <f t="shared" ca="1" si="10"/>
        <v>0</v>
      </c>
      <c r="AM43" s="116">
        <f t="shared" ca="1" si="10"/>
        <v>0</v>
      </c>
      <c r="AN43" s="116">
        <f t="shared" ca="1" si="10"/>
        <v>0</v>
      </c>
      <c r="AO43" s="116">
        <f t="shared" ca="1" si="10"/>
        <v>0</v>
      </c>
      <c r="AP43" s="116">
        <f t="shared" ca="1" si="10"/>
        <v>0</v>
      </c>
      <c r="AQ43" s="116">
        <f t="shared" ca="1" si="10"/>
        <v>0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1:67" ht="14.1" customHeight="1" x14ac:dyDescent="0.2">
      <c r="B44" s="117" t="str">
        <f>VLOOKUP($AB$2,$AC$2:$AJ$37,4,FALSE)</f>
        <v>2020T Temettü verimi düşük.</v>
      </c>
      <c r="C44" s="118"/>
      <c r="D44" s="118"/>
      <c r="E44" s="118"/>
      <c r="S44" s="119" t="str">
        <f>VLOOKUP($AB$2,$AC$2:$AJ$37,5,FALSE)</f>
        <v>2020T Temettü verimi yüksek.</v>
      </c>
      <c r="V44" s="46"/>
      <c r="W44" s="46"/>
      <c r="X44" s="46"/>
      <c r="Y44" s="95"/>
      <c r="AB44" s="120" t="s">
        <v>166</v>
      </c>
      <c r="AD44" s="42">
        <f>AB2</f>
        <v>14</v>
      </c>
      <c r="AE44" s="121" t="s">
        <v>154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1:67" ht="14.1" customHeight="1" x14ac:dyDescent="0.2">
      <c r="A45" s="179"/>
      <c r="B45" s="186">
        <f>'X1'!B3</f>
        <v>43725.351391203701</v>
      </c>
      <c r="C45" s="186"/>
      <c r="D45" s="124" t="s">
        <v>833</v>
      </c>
      <c r="E45" s="124"/>
      <c r="S45" s="167" t="s">
        <v>874</v>
      </c>
      <c r="V45" s="46"/>
      <c r="W45" s="46">
        <v>2</v>
      </c>
      <c r="X45" s="46"/>
      <c r="Y45" s="125">
        <f>(IF($Z$41="A",$AE$40,IF($Z$41="B",0,$AE$40)))-0.000001</f>
        <v>-9.9999999999999995E-7</v>
      </c>
      <c r="Z45" s="99" t="s">
        <v>162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ARCLK TI Equity</v>
      </c>
      <c r="AE45" s="127">
        <f>IF(ISERROR((HLOOKUP($AD$44,$AF$44:$BO$80,W45,FALSE)))=TRUE," ",((HLOOKUP($AD$44,$AF$44:$BO$80,W45,FALSE))))</f>
        <v>4.7862298722931698</v>
      </c>
      <c r="AF45" s="128">
        <f>IF(ISERROR(((VLOOKUP(AD45,'X1'!$B:$AO,6,FALSE))/(VLOOKUP(AD45,'X1'!$B:$AO,7,FALSE))-1))=TRUE," ",(((VLOOKUP(AD45,'X1'!$B:$AO,6,FALSE))/(VLOOKUP(AD45,'X1'!$B:$AO,7,FALSE))-1)))</f>
        <v>8.8284307688491159E-2</v>
      </c>
      <c r="AG45" s="128">
        <f>IF(ISERROR((((VLOOKUP(AD45,'X1'!$B:$G,2,FALSE))-(VLOOKUP(AD45,'X1'!$B:$G,3,FALSE)))*100)/(VLOOKUP(AD45,'X1'!$B:$G,5,FALSE)))=TRUE," ",((((VLOOKUP(AD45,'X1'!$B:$G,2,FALSE))-(VLOOKUP(AD45,'X1'!$B:$G,3,FALSE)))*100)/(VLOOKUP(AD45,'X1'!$B:$G,5,FALSE))))</f>
        <v>26.315789473684209</v>
      </c>
      <c r="AH45" s="128">
        <f>IF(ISERROR(((VLOOKUP(AD45,'X1'!$B:$AZ,42,FALSE))))=TRUE," ",(((VLOOKUP(AD45,'X1'!$B:$AZ,42,FALSE)))))</f>
        <v>-57.415202300297352</v>
      </c>
      <c r="AI45" s="128">
        <f>IF(ISERROR(((VLOOKUP(AD45,'X1'!$B:$AZ,43,FALSE))))=TRUE," ",(((VLOOKUP(AD45,'X1'!$B:$AZ,43,FALSE)))))</f>
        <v>-2.5665339147510124</v>
      </c>
      <c r="AJ45" s="128">
        <f>IF(ISERROR(((VLOOKUP(AD45,'X1'!$B:$AZ,15,FALSE))))=TRUE," ",(((VLOOKUP(AD45,'X1'!$B:$AZ,15,FALSE)))))</f>
        <v>4.7862298722931698</v>
      </c>
      <c r="AK45" s="128">
        <f>IF(ISERROR(((VLOOKUP(AD45,'X1'!$B:$AZ,14,FALSE))))=TRUE," ",(((VLOOKUP(AD45,'X1'!$B:$AZ,14,FALSE)))))</f>
        <v>23.12599681020734</v>
      </c>
      <c r="AL45" s="128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28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28" t="str">
        <f ca="1">IF(ISERROR(((VLOOKUP(AD45,'X2'!$B:$AZ,42,FALSE))))=TRUE," ",(((VLOOKUP(AD45,'X2'!$B:$AZ,42,FALSE)))))</f>
        <v xml:space="preserve"> </v>
      </c>
      <c r="AO45" s="128" t="str">
        <f ca="1">IF(ISERROR(((VLOOKUP(AD45,'X2'!$B:$AZ,43,FALSE))))=TRUE," ",(((VLOOKUP(AD45,'X2'!$B:$AZ,43,FALSE)))))</f>
        <v xml:space="preserve"> </v>
      </c>
      <c r="AP45" s="128" t="str">
        <f ca="1">IF(ISERROR(((VLOOKUP(AD45,'X2'!$B:$AZ,15,FALSE))))=TRUE," ",(((VLOOKUP(AD45,'X2'!$B:$AZ,15,FALSE)))))</f>
        <v xml:space="preserve"> </v>
      </c>
      <c r="AQ45" s="128" t="str">
        <f ca="1">IF(ISERROR(((VLOOKUP(AD45,'X2'!$B:$AZ,14,FALSE))))=TRUE," ",(((VLOOKUP(AD45,'X2'!$B:$AZ,14,FALSE)))))</f>
        <v xml:space="preserve"> 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1:67" ht="14.1" customHeight="1" x14ac:dyDescent="0.2">
      <c r="A46" s="179"/>
      <c r="B46" s="129"/>
      <c r="C46" s="130"/>
      <c r="D46" s="130"/>
      <c r="E46" s="130"/>
      <c r="F46" s="130"/>
      <c r="G46" s="130"/>
      <c r="H46" s="130"/>
      <c r="I46" s="131" t="s">
        <v>830</v>
      </c>
      <c r="J46" s="132"/>
      <c r="K46" s="133"/>
      <c r="L46" s="131" t="s">
        <v>831</v>
      </c>
      <c r="M46" s="132"/>
      <c r="N46" s="133"/>
      <c r="O46" s="131" t="s">
        <v>832</v>
      </c>
      <c r="P46" s="132"/>
      <c r="Q46" s="133"/>
      <c r="R46" s="130" t="s">
        <v>881</v>
      </c>
      <c r="S46" s="129"/>
      <c r="V46" s="46"/>
      <c r="W46" s="46">
        <f>W45+1</f>
        <v>3</v>
      </c>
      <c r="X46" s="46"/>
      <c r="Y46" s="134">
        <f>IF($Z$41="A",(Y45+$Z$42),IF($Z$41="B",0,Y45+$AE$43))</f>
        <v>0</v>
      </c>
      <c r="Z46" s="135" t="s">
        <v>162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CCOLA TI Equity</v>
      </c>
      <c r="AE46" s="127">
        <f t="shared" ref="AE46:AE80" si="14">IF(ISERROR((HLOOKUP($AD$44,$AF$44:$BO$80,W46,FALSE)))=TRUE," ",((HLOOKUP($AD$44,$AF$44:$BO$80,W46,FALSE))))</f>
        <v>5.6257208765859286</v>
      </c>
      <c r="AF46" s="128">
        <f>IF(ISERROR(((VLOOKUP(AD46,'X1'!$B:$AO,6,FALSE))/(VLOOKUP(AD46,'X1'!$B:$AO,7,FALSE))-1))=TRUE," ",(((VLOOKUP(AD46,'X1'!$B:$AO,6,FALSE))/(VLOOKUP(AD46,'X1'!$B:$AO,7,FALSE))-1)))</f>
        <v>0.21107266435986149</v>
      </c>
      <c r="AG46" s="128">
        <f>IF(ISERROR((((VLOOKUP(AD46,'X1'!$B:$G,2,FALSE))-(VLOOKUP(AD46,'X1'!$B:$G,3,FALSE)))*100)/(VLOOKUP(AD46,'X1'!$B:$G,5,FALSE)))=TRUE," ",((((VLOOKUP(AD46,'X1'!$B:$G,2,FALSE))-(VLOOKUP(AD46,'X1'!$B:$G,3,FALSE)))*100)/(VLOOKUP(AD46,'X1'!$B:$G,5,FALSE))))</f>
        <v>72.222222222222229</v>
      </c>
      <c r="AH46" s="128">
        <f>IF(ISERROR(((VLOOKUP(AD46,'X1'!$B:$AZ,42,FALSE))))=TRUE," ",(((VLOOKUP(AD46,'X1'!$B:$AZ,42,FALSE)))))</f>
        <v>-88.563472194817365</v>
      </c>
      <c r="AI46" s="128">
        <f>IF(ISERROR(((VLOOKUP(AD46,'X1'!$B:$AZ,43,FALSE))))=TRUE," ",(((VLOOKUP(AD46,'X1'!$B:$AZ,43,FALSE)))))</f>
        <v>-1.68218505175175</v>
      </c>
      <c r="AJ46" s="128">
        <f>IF(ISERROR(((VLOOKUP(AD46,'X1'!$B:$AZ,15,FALSE))))=TRUE," ",(((VLOOKUP(AD46,'X1'!$B:$AZ,15,FALSE)))))</f>
        <v>5.6257208765859286</v>
      </c>
      <c r="AK46" s="128">
        <f>IF(ISERROR(((VLOOKUP(AD46,'X1'!$B:$AZ,14,FALSE))))=TRUE," ",(((VLOOKUP(AD46,'X1'!$B:$AZ,14,FALSE)))))</f>
        <v>93.906250000000014</v>
      </c>
      <c r="AL46" s="128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28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 t="str">
        <f ca="1">IF(ISERROR(((VLOOKUP(AD46,'X2'!$B:$AZ,14,FALSE))))=TRUE," ",(((VLOOKUP(AD46,'X2'!$B:$AZ,14,FALSE)))))</f>
        <v xml:space="preserve"> 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1:67" ht="14.1" customHeight="1" x14ac:dyDescent="0.2">
      <c r="B47" s="129" t="s">
        <v>119</v>
      </c>
      <c r="C47" s="130" t="s">
        <v>840</v>
      </c>
      <c r="D47" s="130" t="s">
        <v>122</v>
      </c>
      <c r="E47" s="130" t="s">
        <v>120</v>
      </c>
      <c r="F47" s="130" t="s">
        <v>121</v>
      </c>
      <c r="G47" s="130" t="s">
        <v>861</v>
      </c>
      <c r="H47" s="130" t="s">
        <v>1194</v>
      </c>
      <c r="I47" s="178" t="s">
        <v>140</v>
      </c>
      <c r="J47" s="178" t="s">
        <v>9</v>
      </c>
      <c r="K47" s="178" t="s">
        <v>836</v>
      </c>
      <c r="L47" s="178" t="s">
        <v>878</v>
      </c>
      <c r="M47" s="178" t="s">
        <v>881</v>
      </c>
      <c r="N47" s="178" t="s">
        <v>123</v>
      </c>
      <c r="O47" s="178" t="s">
        <v>878</v>
      </c>
      <c r="P47" s="178" t="s">
        <v>881</v>
      </c>
      <c r="Q47" s="178" t="s">
        <v>123</v>
      </c>
      <c r="R47" s="172" t="s">
        <v>149</v>
      </c>
      <c r="S47" s="129" t="s">
        <v>175</v>
      </c>
      <c r="V47" s="46"/>
      <c r="W47" s="46">
        <f t="shared" ref="W47:W80" si="15">W46+1</f>
        <v>4</v>
      </c>
      <c r="X47" s="46"/>
      <c r="Y47" s="134">
        <f t="shared" ref="Y47:Y61" si="16">IF($Z$41="A",(Y46+$Z$42),IF($Z$41="B",0,Y46+$AE$43))</f>
        <v>0</v>
      </c>
      <c r="Z47" s="136" t="s">
        <v>162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ENJSA TI Equity</v>
      </c>
      <c r="AE47" s="127">
        <f t="shared" si="14"/>
        <v>11.16584564860427</v>
      </c>
      <c r="AF47" s="128">
        <f>IF(ISERROR(((VLOOKUP(AD47,'X1'!$B:$AO,6,FALSE))/(VLOOKUP(AD47,'X1'!$B:$AO,7,FALSE))-1))=TRUE," ",(((VLOOKUP(AD47,'X1'!$B:$AO,6,FALSE))/(VLOOKUP(AD47,'X1'!$B:$AO,7,FALSE))-1)))</f>
        <v>0.22167488624309684</v>
      </c>
      <c r="AG47" s="128">
        <f>IF(ISERROR((((VLOOKUP(AD47,'X1'!$B:$G,2,FALSE))-(VLOOKUP(AD47,'X1'!$B:$G,3,FALSE)))*100)/(VLOOKUP(AD47,'X1'!$B:$G,5,FALSE)))=TRUE," ",((((VLOOKUP(AD47,'X1'!$B:$G,2,FALSE))-(VLOOKUP(AD47,'X1'!$B:$G,3,FALSE)))*100)/(VLOOKUP(AD47,'X1'!$B:$G,5,FALSE))))</f>
        <v>100</v>
      </c>
      <c r="AH47" s="128">
        <f>IF(ISERROR(((VLOOKUP(AD47,'X1'!$B:$AZ,42,FALSE))))=TRUE," ",(((VLOOKUP(AD47,'X1'!$B:$AZ,42,FALSE)))))</f>
        <v>5.2065236971640232</v>
      </c>
      <c r="AI47" s="128">
        <f>IF(ISERROR(((VLOOKUP(AD47,'X1'!$B:$AZ,43,FALSE))))=TRUE," ",(((VLOOKUP(AD47,'X1'!$B:$AZ,43,FALSE)))))</f>
        <v>29.219711365975908</v>
      </c>
      <c r="AJ47" s="128">
        <f>IF(ISERROR(((VLOOKUP(AD47,'X1'!$B:$AZ,15,FALSE))))=TRUE," ",(((VLOOKUP(AD47,'X1'!$B:$AZ,15,FALSE)))))</f>
        <v>11.16584564860427</v>
      </c>
      <c r="AK47" s="128" t="str">
        <f>IF(ISERROR(((VLOOKUP(AD47,'X1'!$B:$AZ,14,FALSE))))=TRUE," ",(((VLOOKUP(AD47,'X1'!$B:$AZ,14,FALSE)))))</f>
        <v>#N/A N/A</v>
      </c>
      <c r="AL47" s="128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28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28" t="str">
        <f ca="1">IF(ISERROR(((VLOOKUP(AD47,'X2'!$B:$AZ,42,FALSE))))=TRUE," ",(((VLOOKUP(AD47,'X2'!$B:$AZ,42,FALSE)))))</f>
        <v xml:space="preserve"> </v>
      </c>
      <c r="AO47" s="128" t="str">
        <f ca="1">IF(ISERROR(((VLOOKUP(AD47,'X2'!$B:$AZ,43,FALSE))))=TRUE," ",(((VLOOKUP(AD47,'X2'!$B:$AZ,43,FALSE)))))</f>
        <v xml:space="preserve"> </v>
      </c>
      <c r="AP47" s="128" t="str">
        <f ca="1">IF(ISERROR(((VLOOKUP(AD47,'X2'!$B:$AZ,15,FALSE))))=TRUE," ",(((VLOOKUP(AD47,'X2'!$B:$AZ,15,FALSE)))))</f>
        <v xml:space="preserve"> </v>
      </c>
      <c r="AQ47" s="128" t="str">
        <f ca="1">IF(ISERROR(((VLOOKUP(AD47,'X2'!$B:$AZ,14,FALSE))))=TRUE," ",(((VLOOKUP(AD47,'X2'!$B:$AZ,14,FALSE)))))</f>
        <v xml:space="preserve"> 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1:67" ht="14.1" customHeight="1" x14ac:dyDescent="0.2">
      <c r="A48" s="180">
        <v>1</v>
      </c>
      <c r="B48" s="137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ARCLK TI Equity</v>
      </c>
      <c r="C48" s="137" t="str">
        <f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Arcelik AS</v>
      </c>
      <c r="D48" s="137" t="str">
        <f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Consumer Discretionary</v>
      </c>
      <c r="E48" s="138">
        <f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18.010000000000002</v>
      </c>
      <c r="F48" s="138">
        <f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19.600000381469727</v>
      </c>
      <c r="G48" s="138">
        <f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8.8284307688491168</v>
      </c>
      <c r="H48" s="138">
        <f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2122.3671123027257</v>
      </c>
      <c r="I48" s="139">
        <f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6</v>
      </c>
      <c r="J48" s="139">
        <f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1</v>
      </c>
      <c r="K48" s="139">
        <f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19</v>
      </c>
      <c r="L48" s="140">
        <f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11.664507772020727</v>
      </c>
      <c r="M48" s="140">
        <f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8.9291026276648502</v>
      </c>
      <c r="N48" s="141">
        <f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57.415202300297352</v>
      </c>
      <c r="O48" s="140">
        <f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5.931321897073663</v>
      </c>
      <c r="P48" s="140">
        <f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4.792170976007454</v>
      </c>
      <c r="Q48" s="141">
        <f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2.5665339147510124</v>
      </c>
      <c r="R48" s="141">
        <f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4.7862298722931698</v>
      </c>
      <c r="S48" s="141">
        <f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23.12599681020734</v>
      </c>
      <c r="V48" s="46"/>
      <c r="W48" s="46">
        <f t="shared" si="15"/>
        <v>5</v>
      </c>
      <c r="X48" s="46"/>
      <c r="Y48" s="134">
        <f t="shared" si="16"/>
        <v>0</v>
      </c>
      <c r="Z48" s="100" t="s">
        <v>162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EREGL TI Equity</v>
      </c>
      <c r="AE48" s="127">
        <f t="shared" si="14"/>
        <v>14.257142857142856</v>
      </c>
      <c r="AF48" s="128">
        <f>IF(ISERROR(((VLOOKUP(AD48,'X1'!$B:$AO,6,FALSE))/(VLOOKUP(AD48,'X1'!$B:$AO,7,FALSE))-1))=TRUE," ",(((VLOOKUP(AD48,'X1'!$B:$AO,6,FALSE))/(VLOOKUP(AD48,'X1'!$B:$AO,7,FALSE))-1)))</f>
        <v>0.43571431296212326</v>
      </c>
      <c r="AG48" s="128">
        <f>IF(ISERROR((((VLOOKUP(AD48,'X1'!$B:$G,2,FALSE))-(VLOOKUP(AD48,'X1'!$B:$G,3,FALSE)))*100)/(VLOOKUP(AD48,'X1'!$B:$G,5,FALSE)))=TRUE," ",((((VLOOKUP(AD48,'X1'!$B:$G,2,FALSE))-(VLOOKUP(AD48,'X1'!$B:$G,3,FALSE)))*100)/(VLOOKUP(AD48,'X1'!$B:$G,5,FALSE))))</f>
        <v>52.941176470588232</v>
      </c>
      <c r="AH48" s="128">
        <f>IF(ISERROR(((VLOOKUP(AD48,'X1'!$B:$AZ,42,FALSE))))=TRUE," ",(((VLOOKUP(AD48,'X1'!$B:$AZ,42,FALSE)))))</f>
        <v>20.682953613249953</v>
      </c>
      <c r="AI48" s="128">
        <f>IF(ISERROR(((VLOOKUP(AD48,'X1'!$B:$AZ,43,FALSE))))=TRUE," ",(((VLOOKUP(AD48,'X1'!$B:$AZ,43,FALSE)))))</f>
        <v>34.942889386437514</v>
      </c>
      <c r="AJ48" s="128">
        <f>IF(ISERROR(((VLOOKUP(AD48,'X1'!$B:$AZ,15,FALSE))))=TRUE," ",(((VLOOKUP(AD48,'X1'!$B:$AZ,15,FALSE)))))</f>
        <v>14.257142857142856</v>
      </c>
      <c r="AK48" s="128">
        <f>IF(ISERROR(((VLOOKUP(AD48,'X1'!$B:$AZ,14,FALSE))))=TRUE," ",(((VLOOKUP(AD48,'X1'!$B:$AZ,14,FALSE)))))</f>
        <v>-25.515947467166978</v>
      </c>
      <c r="AL48" s="128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28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28" t="str">
        <f ca="1">IF(ISERROR(((VLOOKUP(AD48,'X2'!$B:$AZ,42,FALSE))))=TRUE," ",(((VLOOKUP(AD48,'X2'!$B:$AZ,42,FALSE)))))</f>
        <v xml:space="preserve"> </v>
      </c>
      <c r="AO48" s="128" t="str">
        <f ca="1">IF(ISERROR(((VLOOKUP(AD48,'X2'!$B:$AZ,43,FALSE))))=TRUE," ",(((VLOOKUP(AD48,'X2'!$B:$AZ,43,FALSE)))))</f>
        <v xml:space="preserve"> </v>
      </c>
      <c r="AP48" s="128" t="str">
        <f ca="1">IF(ISERROR(((VLOOKUP(AD48,'X2'!$B:$AZ,15,FALSE))))=TRUE," ",(((VLOOKUP(AD48,'X2'!$B:$AZ,15,FALSE)))))</f>
        <v xml:space="preserve"> </v>
      </c>
      <c r="AQ48" s="128" t="str">
        <f ca="1">IF(ISERROR(((VLOOKUP(AD48,'X2'!$B:$AZ,14,FALSE))))=TRUE," ",(((VLOOKUP(AD48,'X2'!$B:$AZ,14,FALSE)))))</f>
        <v xml:space="preserve"> 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1:67" ht="14.1" customHeight="1" x14ac:dyDescent="0.2">
      <c r="A49" s="180">
        <f>A48+1</f>
        <v>2</v>
      </c>
      <c r="B49" s="137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CCOLA TI Equity</v>
      </c>
      <c r="C49" s="137" t="str">
        <f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Coca-Cola Icecek AS</v>
      </c>
      <c r="D49" s="137" t="str">
        <f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Consumer Staples</v>
      </c>
      <c r="E49" s="138">
        <f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34.68</v>
      </c>
      <c r="F49" s="138">
        <f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42</v>
      </c>
      <c r="G49" s="138">
        <f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21.107266435986148</v>
      </c>
      <c r="H49" s="138">
        <f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1538.4417654926863</v>
      </c>
      <c r="I49" s="139">
        <f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13</v>
      </c>
      <c r="J49" s="139">
        <f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39">
        <f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18</v>
      </c>
      <c r="L49" s="140">
        <f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13.972602739726026</v>
      </c>
      <c r="M49" s="140">
        <f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10.42380522993688</v>
      </c>
      <c r="N49" s="141">
        <f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88.563472194817365</v>
      </c>
      <c r="O49" s="140">
        <f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5.8801808710922305</v>
      </c>
      <c r="P49" s="140">
        <f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5.1763177517639516</v>
      </c>
      <c r="Q49" s="141">
        <f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1.68218505175175</v>
      </c>
      <c r="R49" s="141">
        <f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5.6257208765859286</v>
      </c>
      <c r="S49" s="141">
        <f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93.906250000000014</v>
      </c>
      <c r="V49" s="46"/>
      <c r="W49" s="46">
        <f t="shared" si="15"/>
        <v>6</v>
      </c>
      <c r="X49" s="46"/>
      <c r="Y49" s="134">
        <f t="shared" si="16"/>
        <v>0</v>
      </c>
      <c r="Z49" s="101" t="s">
        <v>162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FROTO TI Equity</v>
      </c>
      <c r="AE49" s="127">
        <f t="shared" si="14"/>
        <v>8.0854838709677423</v>
      </c>
      <c r="AF49" s="128">
        <f>IF(ISERROR(((VLOOKUP(AD49,'X1'!$B:$AO,6,FALSE))/(VLOOKUP(AD49,'X1'!$B:$AO,7,FALSE))-1))=TRUE," ",(((VLOOKUP(AD49,'X1'!$B:$AO,6,FALSE))/(VLOOKUP(AD49,'X1'!$B:$AO,7,FALSE))-1)))</f>
        <v>0.13870965280840464</v>
      </c>
      <c r="AG49" s="128">
        <f>IF(ISERROR((((VLOOKUP(AD49,'X1'!$B:$G,2,FALSE))-(VLOOKUP(AD49,'X1'!$B:$G,3,FALSE)))*100)/(VLOOKUP(AD49,'X1'!$B:$G,5,FALSE)))=TRUE," ",((((VLOOKUP(AD49,'X1'!$B:$G,2,FALSE))-(VLOOKUP(AD49,'X1'!$B:$G,3,FALSE)))*100)/(VLOOKUP(AD49,'X1'!$B:$G,5,FALSE))))</f>
        <v>69.565217391304344</v>
      </c>
      <c r="AH49" s="128">
        <f>IF(ISERROR(((VLOOKUP(AD49,'X1'!$B:$AZ,42,FALSE))))=TRUE," ",(((VLOOKUP(AD49,'X1'!$B:$AZ,42,FALSE)))))</f>
        <v>-45.210723937382745</v>
      </c>
      <c r="AI49" s="128">
        <f>IF(ISERROR(((VLOOKUP(AD49,'X1'!$B:$AZ,43,FALSE))))=TRUE," ",(((VLOOKUP(AD49,'X1'!$B:$AZ,43,FALSE)))))</f>
        <v>-34.658303774941835</v>
      </c>
      <c r="AJ49" s="128">
        <f>IF(ISERROR(((VLOOKUP(AD49,'X1'!$B:$AZ,15,FALSE))))=TRUE," ",(((VLOOKUP(AD49,'X1'!$B:$AZ,15,FALSE)))))</f>
        <v>8.0854838709677423</v>
      </c>
      <c r="AK49" s="128">
        <f>IF(ISERROR(((VLOOKUP(AD49,'X1'!$B:$AZ,14,FALSE))))=TRUE," ",(((VLOOKUP(AD49,'X1'!$B:$AZ,14,FALSE)))))</f>
        <v>20.11673962893477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 t="str">
        <f ca="1">IF(ISERROR(((VLOOKUP(AD49,'X2'!$B:$AZ,14,FALSE))))=TRUE," ",(((VLOOKUP(AD49,'X2'!$B:$AZ,14,FALSE)))))</f>
        <v xml:space="preserve"> 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1:67" ht="14.1" customHeight="1" x14ac:dyDescent="0.2">
      <c r="A50" s="180">
        <f t="shared" ref="A50:A83" si="18">A49+1</f>
        <v>3</v>
      </c>
      <c r="B50" s="137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ENJSA TI Equity</v>
      </c>
      <c r="C50" s="137" t="str">
        <f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Enerjisa Enerji AS</v>
      </c>
      <c r="D50" s="137" t="str">
        <f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Utilities</v>
      </c>
      <c r="E50" s="138">
        <f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6.09</v>
      </c>
      <c r="F50" s="138">
        <f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7.440000057220459</v>
      </c>
      <c r="G50" s="138">
        <f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22.167488624309684</v>
      </c>
      <c r="H50" s="138">
        <f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1254.3747368237596</v>
      </c>
      <c r="I50" s="139">
        <f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7</v>
      </c>
      <c r="J50" s="139">
        <f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39">
        <f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7</v>
      </c>
      <c r="L50" s="140">
        <f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7.0242214532871969</v>
      </c>
      <c r="M50" s="140">
        <f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5.8557692307692308</v>
      </c>
      <c r="N50" s="141">
        <f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-5.2065236971640232</v>
      </c>
      <c r="O50" s="140">
        <f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4.0931545586313609</v>
      </c>
      <c r="P50" s="140">
        <f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3.6614375281912497</v>
      </c>
      <c r="Q50" s="141">
        <f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-29.219711365975908</v>
      </c>
      <c r="R50" s="141">
        <f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11.16584564860427</v>
      </c>
      <c r="S50" s="141" t="str">
        <f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/>
      </c>
      <c r="V50" s="46"/>
      <c r="W50" s="46">
        <f t="shared" si="15"/>
        <v>7</v>
      </c>
      <c r="X50" s="46"/>
      <c r="Y50" s="134">
        <f t="shared" si="16"/>
        <v>0</v>
      </c>
      <c r="Z50" s="142" t="s">
        <v>162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INDES TI Equity</v>
      </c>
      <c r="AE50" s="127">
        <f t="shared" si="14"/>
        <v>9.1145833333333339</v>
      </c>
      <c r="AF50" s="128">
        <f>IF(ISERROR(((VLOOKUP(AD50,'X1'!$B:$AO,6,FALSE))/(VLOOKUP(AD50,'X1'!$B:$AO,7,FALSE))-1))=TRUE," ",(((VLOOKUP(AD50,'X1'!$B:$AO,6,FALSE))/(VLOOKUP(AD50,'X1'!$B:$AO,7,FALSE))-1)))</f>
        <v>0.33463541666666674</v>
      </c>
      <c r="AG50" s="128">
        <f>IF(ISERROR((((VLOOKUP(AD50,'X1'!$B:$G,2,FALSE))-(VLOOKUP(AD50,'X1'!$B:$G,3,FALSE)))*100)/(VLOOKUP(AD50,'X1'!$B:$G,5,FALSE)))=TRUE," ",((((VLOOKUP(AD50,'X1'!$B:$G,2,FALSE))-(VLOOKUP(AD50,'X1'!$B:$G,3,FALSE)))*100)/(VLOOKUP(AD50,'X1'!$B:$G,5,FALSE))))</f>
        <v>80</v>
      </c>
      <c r="AH50" s="128">
        <f>IF(ISERROR(((VLOOKUP(AD50,'X1'!$B:$AZ,42,FALSE))))=TRUE," ",(((VLOOKUP(AD50,'X1'!$B:$AZ,42,FALSE)))))</f>
        <v>1.2920401014916649</v>
      </c>
      <c r="AI50" s="128">
        <f>IF(ISERROR(((VLOOKUP(AD50,'X1'!$B:$AZ,43,FALSE))))=TRUE," ",(((VLOOKUP(AD50,'X1'!$B:$AZ,43,FALSE)))))</f>
        <v>2.3310644961172411</v>
      </c>
      <c r="AJ50" s="128">
        <f>IF(ISERROR(((VLOOKUP(AD50,'X1'!$B:$AZ,15,FALSE))))=TRUE," ",(((VLOOKUP(AD50,'X1'!$B:$AZ,15,FALSE)))))</f>
        <v>9.1145833333333339</v>
      </c>
      <c r="AK50" s="128">
        <f>IF(ISERROR(((VLOOKUP(AD50,'X1'!$B:$AZ,14,FALSE))))=TRUE," ",(((VLOOKUP(AD50,'X1'!$B:$AZ,14,FALSE)))))</f>
        <v>-51.657458563535918</v>
      </c>
      <c r="AL50" s="128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28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28" t="str">
        <f ca="1">IF(ISERROR(((VLOOKUP(AD50,'X2'!$B:$AZ,42,FALSE))))=TRUE," ",(((VLOOKUP(AD50,'X2'!$B:$AZ,42,FALSE)))))</f>
        <v xml:space="preserve"> </v>
      </c>
      <c r="AO50" s="128" t="str">
        <f ca="1">IF(ISERROR(((VLOOKUP(AD50,'X2'!$B:$AZ,43,FALSE))))=TRUE," ",(((VLOOKUP(AD50,'X2'!$B:$AZ,43,FALSE)))))</f>
        <v xml:space="preserve"> </v>
      </c>
      <c r="AP50" s="128" t="str">
        <f ca="1">IF(ISERROR(((VLOOKUP(AD50,'X2'!$B:$AZ,15,FALSE))))=TRUE," ",(((VLOOKUP(AD50,'X2'!$B:$AZ,15,FALSE)))))</f>
        <v xml:space="preserve"> </v>
      </c>
      <c r="AQ50" s="128" t="str">
        <f ca="1">IF(ISERROR(((VLOOKUP(AD50,'X2'!$B:$AZ,14,FALSE))))=TRUE," ",(((VLOOKUP(AD50,'X2'!$B:$AZ,14,FALSE)))))</f>
        <v xml:space="preserve"> 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1:67" ht="14.1" customHeight="1" x14ac:dyDescent="0.2">
      <c r="A51" s="180">
        <f t="shared" si="18"/>
        <v>4</v>
      </c>
      <c r="B51" s="137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EREGL TI Equity</v>
      </c>
      <c r="C51" s="137" t="str">
        <f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Eregli Demir ve Celik Fabrikal</v>
      </c>
      <c r="D51" s="137" t="str">
        <f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Materials</v>
      </c>
      <c r="E51" s="138">
        <f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7</v>
      </c>
      <c r="F51" s="138">
        <f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10.050000190734863</v>
      </c>
      <c r="G51" s="138">
        <f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43.571431296212324</v>
      </c>
      <c r="H51" s="138">
        <f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4272.6845672354048</v>
      </c>
      <c r="I51" s="139">
        <f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9</v>
      </c>
      <c r="J51" s="139">
        <f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0</v>
      </c>
      <c r="K51" s="139">
        <f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17</v>
      </c>
      <c r="L51" s="140">
        <f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5.8774139378673382</v>
      </c>
      <c r="M51" s="140">
        <f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4.9964311206281229</v>
      </c>
      <c r="N51" s="141">
        <f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-20.682953613249953</v>
      </c>
      <c r="O51" s="140">
        <f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3.762188796038378</v>
      </c>
      <c r="P51" s="140">
        <f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3.2552280783972414</v>
      </c>
      <c r="Q51" s="141">
        <f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-34.942889386437514</v>
      </c>
      <c r="R51" s="141">
        <f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14.257142857142856</v>
      </c>
      <c r="S51" s="141">
        <f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-25.515947467166978</v>
      </c>
      <c r="V51" s="46"/>
      <c r="W51" s="46">
        <f t="shared" si="15"/>
        <v>8</v>
      </c>
      <c r="X51" s="46"/>
      <c r="Y51" s="134">
        <f t="shared" si="16"/>
        <v>0</v>
      </c>
      <c r="Z51" s="143" t="s">
        <v>162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ISCTR TI Equity</v>
      </c>
      <c r="AE51" s="127">
        <f t="shared" si="14"/>
        <v>5.8917197452229297</v>
      </c>
      <c r="AF51" s="128">
        <f>IF(ISERROR(((VLOOKUP(AD51,'X1'!$B:$AO,6,FALSE))/(VLOOKUP(AD51,'X1'!$B:$AO,7,FALSE))-1))=TRUE," ",(((VLOOKUP(AD51,'X1'!$B:$AO,6,FALSE))/(VLOOKUP(AD51,'X1'!$B:$AO,7,FALSE))-1)))</f>
        <v>9.0764316024294356E-2</v>
      </c>
      <c r="AG51" s="128">
        <f>IF(ISERROR((((VLOOKUP(AD51,'X1'!$B:$G,2,FALSE))-(VLOOKUP(AD51,'X1'!$B:$G,3,FALSE)))*100)/(VLOOKUP(AD51,'X1'!$B:$G,5,FALSE)))=TRUE," ",((((VLOOKUP(AD51,'X1'!$B:$G,2,FALSE))-(VLOOKUP(AD51,'X1'!$B:$G,3,FALSE)))*100)/(VLOOKUP(AD51,'X1'!$B:$G,5,FALSE))))</f>
        <v>23.076923076923077</v>
      </c>
      <c r="AH51" s="128">
        <f>IF(ISERROR(((VLOOKUP(AD51,'X1'!$B:$AZ,42,FALSE))))=TRUE," ",(((VLOOKUP(AD51,'X1'!$B:$AZ,42,FALSE)))))</f>
        <v>38.273825605163957</v>
      </c>
      <c r="AI51" s="128" t="str">
        <f>IF(ISERROR(((VLOOKUP(AD51,'X1'!$B:$AZ,43,FALSE))))=TRUE," ",(((VLOOKUP(AD51,'X1'!$B:$AZ,43,FALSE)))))</f>
        <v xml:space="preserve"> </v>
      </c>
      <c r="AJ51" s="128">
        <f>IF(ISERROR(((VLOOKUP(AD51,'X1'!$B:$AZ,15,FALSE))))=TRUE," ",(((VLOOKUP(AD51,'X1'!$B:$AZ,15,FALSE)))))</f>
        <v>5.8917197452229297</v>
      </c>
      <c r="AK51" s="128">
        <f>IF(ISERROR(((VLOOKUP(AD51,'X1'!$B:$AZ,14,FALSE))))=TRUE," ",(((VLOOKUP(AD51,'X1'!$B:$AZ,14,FALSE)))))</f>
        <v>-7.417397167902906</v>
      </c>
      <c r="AL51" s="128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28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28" t="str">
        <f ca="1">IF(ISERROR(((VLOOKUP(AD51,'X2'!$B:$AZ,42,FALSE))))=TRUE," ",(((VLOOKUP(AD51,'X2'!$B:$AZ,42,FALSE)))))</f>
        <v xml:space="preserve"> </v>
      </c>
      <c r="AO51" s="128" t="str">
        <f ca="1">IF(ISERROR(((VLOOKUP(AD51,'X2'!$B:$AZ,43,FALSE))))=TRUE," ",(((VLOOKUP(AD51,'X2'!$B:$AZ,43,FALSE)))))</f>
        <v xml:space="preserve"> </v>
      </c>
      <c r="AP51" s="128" t="str">
        <f ca="1">IF(ISERROR(((VLOOKUP(AD51,'X2'!$B:$AZ,15,FALSE))))=TRUE," ",(((VLOOKUP(AD51,'X2'!$B:$AZ,15,FALSE)))))</f>
        <v xml:space="preserve"> </v>
      </c>
      <c r="AQ51" s="128" t="str">
        <f ca="1">IF(ISERROR(((VLOOKUP(AD51,'X2'!$B:$AZ,14,FALSE))))=TRUE," ",(((VLOOKUP(AD51,'X2'!$B:$AZ,14,FALSE)))))</f>
        <v xml:space="preserve"> 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1:67" ht="14.1" customHeight="1" x14ac:dyDescent="0.2">
      <c r="A52" s="180">
        <f t="shared" si="18"/>
        <v>5</v>
      </c>
      <c r="B52" s="137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FROTO TI Equity</v>
      </c>
      <c r="C52" s="137" t="str">
        <f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Ford Otomotiv Sanayi AS</v>
      </c>
      <c r="D52" s="137" t="str">
        <f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Consumer Discretionary</v>
      </c>
      <c r="E52" s="138">
        <f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62</v>
      </c>
      <c r="F52" s="138">
        <f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70.599998474121094</v>
      </c>
      <c r="G52" s="138">
        <f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13.870965280840464</v>
      </c>
      <c r="H52" s="138">
        <f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3794.2171417261925</v>
      </c>
      <c r="I52" s="139">
        <f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17</v>
      </c>
      <c r="J52" s="139">
        <f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1</v>
      </c>
      <c r="K52" s="139">
        <f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23</v>
      </c>
      <c r="L52" s="140">
        <f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10.76015272474835</v>
      </c>
      <c r="M52" s="140">
        <f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8.1183710881236077</v>
      </c>
      <c r="N52" s="141">
        <f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45.210723937382745</v>
      </c>
      <c r="O52" s="140">
        <f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7.7871574218054098</v>
      </c>
      <c r="P52" s="140">
        <f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6.3519560322652442</v>
      </c>
      <c r="Q52" s="141">
        <f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34.658303774941835</v>
      </c>
      <c r="R52" s="141">
        <f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8.0854838709677423</v>
      </c>
      <c r="S52" s="141">
        <f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20.11673962893477</v>
      </c>
      <c r="V52" s="46"/>
      <c r="W52" s="46">
        <f t="shared" si="15"/>
        <v>9</v>
      </c>
      <c r="X52" s="46"/>
      <c r="Y52" s="134">
        <f t="shared" si="16"/>
        <v>0</v>
      </c>
      <c r="Z52" s="102" t="s">
        <v>162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OTKAR TI Equity</v>
      </c>
      <c r="AE52" s="127">
        <f t="shared" si="14"/>
        <v>8.344645550527904</v>
      </c>
      <c r="AF52" s="128">
        <f>IF(ISERROR(((VLOOKUP(AD52,'X1'!$B:$AO,6,FALSE))/(VLOOKUP(AD52,'X1'!$B:$AO,7,FALSE))-1))=TRUE," ",(((VLOOKUP(AD52,'X1'!$B:$AO,6,FALSE))/(VLOOKUP(AD52,'X1'!$B:$AO,7,FALSE))-1)))</f>
        <v>6.1085949835913977E-2</v>
      </c>
      <c r="AG52" s="128">
        <f>IF(ISERROR((((VLOOKUP(AD52,'X1'!$B:$G,2,FALSE))-(VLOOKUP(AD52,'X1'!$B:$G,3,FALSE)))*100)/(VLOOKUP(AD52,'X1'!$B:$G,5,FALSE)))=TRUE," ",((((VLOOKUP(AD52,'X1'!$B:$G,2,FALSE))-(VLOOKUP(AD52,'X1'!$B:$G,3,FALSE)))*100)/(VLOOKUP(AD52,'X1'!$B:$G,5,FALSE))))</f>
        <v>66.666666666666671</v>
      </c>
      <c r="AH52" s="128">
        <f>IF(ISERROR(((VLOOKUP(AD52,'X1'!$B:$AZ,42,FALSE))))=TRUE," ",(((VLOOKUP(AD52,'X1'!$B:$AZ,42,FALSE)))))</f>
        <v>-34.042498211896422</v>
      </c>
      <c r="AI52" s="128">
        <f>IF(ISERROR(((VLOOKUP(AD52,'X1'!$B:$AZ,43,FALSE))))=TRUE," ",(((VLOOKUP(AD52,'X1'!$B:$AZ,43,FALSE)))))</f>
        <v>-89.155247748301107</v>
      </c>
      <c r="AJ52" s="128">
        <f>IF(ISERROR(((VLOOKUP(AD52,'X1'!$B:$AZ,15,FALSE))))=TRUE," ",(((VLOOKUP(AD52,'X1'!$B:$AZ,15,FALSE)))))</f>
        <v>8.344645550527904</v>
      </c>
      <c r="AK52" s="128">
        <f>IF(ISERROR(((VLOOKUP(AD52,'X1'!$B:$AZ,14,FALSE))))=TRUE," ",(((VLOOKUP(AD52,'X1'!$B:$AZ,14,FALSE)))))</f>
        <v>94.975901854826915</v>
      </c>
      <c r="AL52" s="128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28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28" t="str">
        <f ca="1">IF(ISERROR(((VLOOKUP(AD52,'X2'!$B:$AZ,42,FALSE))))=TRUE," ",(((VLOOKUP(AD52,'X2'!$B:$AZ,42,FALSE)))))</f>
        <v xml:space="preserve"> </v>
      </c>
      <c r="AO52" s="128" t="str">
        <f ca="1">IF(ISERROR(((VLOOKUP(AD52,'X2'!$B:$AZ,43,FALSE))))=TRUE," ",(((VLOOKUP(AD52,'X2'!$B:$AZ,43,FALSE)))))</f>
        <v xml:space="preserve"> </v>
      </c>
      <c r="AP52" s="128" t="str">
        <f ca="1">IF(ISERROR(((VLOOKUP(AD52,'X2'!$B:$AZ,15,FALSE))))=TRUE," ",(((VLOOKUP(AD52,'X2'!$B:$AZ,15,FALSE)))))</f>
        <v xml:space="preserve"> </v>
      </c>
      <c r="AQ52" s="128" t="str">
        <f ca="1">IF(ISERROR(((VLOOKUP(AD52,'X2'!$B:$AZ,14,FALSE))))=TRUE," ",(((VLOOKUP(AD52,'X2'!$B:$AZ,14,FALSE)))))</f>
        <v xml:space="preserve"> 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1:67" ht="14.1" customHeight="1" x14ac:dyDescent="0.2">
      <c r="A53" s="180">
        <f t="shared" si="18"/>
        <v>6</v>
      </c>
      <c r="B53" s="137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INDES TI Equity</v>
      </c>
      <c r="C53" s="137" t="str">
        <f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Indeks Bilgisayar Sistemleri M</v>
      </c>
      <c r="D53" s="137" t="str">
        <f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Information Technology</v>
      </c>
      <c r="E53" s="138">
        <f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7.68</v>
      </c>
      <c r="F53" s="138">
        <f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10.25</v>
      </c>
      <c r="G53" s="138">
        <f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33.463541666666671</v>
      </c>
      <c r="H53" s="138">
        <f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75.003925660269502</v>
      </c>
      <c r="I53" s="139">
        <f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4</v>
      </c>
      <c r="J53" s="139">
        <f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39">
        <f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5</v>
      </c>
      <c r="L53" s="140">
        <f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7.3142857142857141</v>
      </c>
      <c r="M53" s="140">
        <f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7.045871559633027</v>
      </c>
      <c r="N53" s="141">
        <f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-1.2920401014916649</v>
      </c>
      <c r="O53" s="140">
        <f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5.6480985922713334</v>
      </c>
      <c r="P53" s="140">
        <f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5.0678564857405703</v>
      </c>
      <c r="Q53" s="141">
        <f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-2.3310644961172411</v>
      </c>
      <c r="R53" s="141">
        <f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9.1145833333333339</v>
      </c>
      <c r="S53" s="141">
        <f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-51.657458563535918</v>
      </c>
      <c r="V53" s="46"/>
      <c r="W53" s="46">
        <f t="shared" si="15"/>
        <v>10</v>
      </c>
      <c r="X53" s="46"/>
      <c r="Y53" s="134">
        <f t="shared" si="16"/>
        <v>0</v>
      </c>
      <c r="Z53" s="103" t="s">
        <v>162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PETKM TI Equity</v>
      </c>
      <c r="AE53" s="127">
        <f t="shared" si="14"/>
        <v>9.9142857142857146</v>
      </c>
      <c r="AF53" s="128">
        <f>IF(ISERROR(((VLOOKUP(AD53,'X1'!$B:$AO,6,FALSE))/(VLOOKUP(AD53,'X1'!$B:$AO,7,FALSE))-1))=TRUE," ",(((VLOOKUP(AD53,'X1'!$B:$AO,6,FALSE))/(VLOOKUP(AD53,'X1'!$B:$AO,7,FALSE))-1)))</f>
        <v>0.37812505449567513</v>
      </c>
      <c r="AG53" s="128">
        <f>IF(ISERROR((((VLOOKUP(AD53,'X1'!$B:$G,2,FALSE))-(VLOOKUP(AD53,'X1'!$B:$G,3,FALSE)))*100)/(VLOOKUP(AD53,'X1'!$B:$G,5,FALSE)))=TRUE," ",((((VLOOKUP(AD53,'X1'!$B:$G,2,FALSE))-(VLOOKUP(AD53,'X1'!$B:$G,3,FALSE)))*100)/(VLOOKUP(AD53,'X1'!$B:$G,5,FALSE))))</f>
        <v>63.157894736842103</v>
      </c>
      <c r="AH53" s="128">
        <f>IF(ISERROR(((VLOOKUP(AD53,'X1'!$B:$AZ,42,FALSE))))=TRUE," ",(((VLOOKUP(AD53,'X1'!$B:$AZ,42,FALSE)))))</f>
        <v>-0.71066337592675666</v>
      </c>
      <c r="AI53" s="128">
        <f>IF(ISERROR(((VLOOKUP(AD53,'X1'!$B:$AZ,43,FALSE))))=TRUE," ",(((VLOOKUP(AD53,'X1'!$B:$AZ,43,FALSE)))))</f>
        <v>-14.425005242274391</v>
      </c>
      <c r="AJ53" s="128">
        <f>IF(ISERROR(((VLOOKUP(AD53,'X1'!$B:$AZ,15,FALSE))))=TRUE," ",(((VLOOKUP(AD53,'X1'!$B:$AZ,15,FALSE)))))</f>
        <v>9.9142857142857146</v>
      </c>
      <c r="AK53" s="128">
        <f>IF(ISERROR(((VLOOKUP(AD53,'X1'!$B:$AZ,14,FALSE))))=TRUE," ",(((VLOOKUP(AD53,'X1'!$B:$AZ,14,FALSE)))))</f>
        <v>13.559322033898303</v>
      </c>
      <c r="AL53" s="128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28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28" t="str">
        <f ca="1">IF(ISERROR(((VLOOKUP(AD53,'X2'!$B:$AZ,42,FALSE))))=TRUE," ",(((VLOOKUP(AD53,'X2'!$B:$AZ,42,FALSE)))))</f>
        <v xml:space="preserve"> </v>
      </c>
      <c r="AO53" s="128" t="str">
        <f ca="1">IF(ISERROR(((VLOOKUP(AD53,'X2'!$B:$AZ,43,FALSE))))=TRUE," ",(((VLOOKUP(AD53,'X2'!$B:$AZ,43,FALSE)))))</f>
        <v xml:space="preserve"> </v>
      </c>
      <c r="AP53" s="128" t="str">
        <f ca="1">IF(ISERROR(((VLOOKUP(AD53,'X2'!$B:$AZ,15,FALSE))))=TRUE," ",(((VLOOKUP(AD53,'X2'!$B:$AZ,15,FALSE)))))</f>
        <v xml:space="preserve"> </v>
      </c>
      <c r="AQ53" s="128" t="str">
        <f ca="1">IF(ISERROR(((VLOOKUP(AD53,'X2'!$B:$AZ,14,FALSE))))=TRUE," ",(((VLOOKUP(AD53,'X2'!$B:$AZ,14,FALSE)))))</f>
        <v xml:space="preserve"> 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1:67" ht="14.1" customHeight="1" x14ac:dyDescent="0.2">
      <c r="A54" s="180">
        <f t="shared" si="18"/>
        <v>7</v>
      </c>
      <c r="B54" s="137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ISCTR TI Equity</v>
      </c>
      <c r="C54" s="137" t="str">
        <f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Turkiye Is Bankasi AS</v>
      </c>
      <c r="D54" s="137" t="str">
        <f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Financials</v>
      </c>
      <c r="E54" s="138">
        <f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6.28</v>
      </c>
      <c r="F54" s="138">
        <f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6.8499999046325684</v>
      </c>
      <c r="G54" s="138">
        <f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9.0764316024294356</v>
      </c>
      <c r="H54" s="138">
        <f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5049.5194479926649</v>
      </c>
      <c r="I54" s="139">
        <f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7</v>
      </c>
      <c r="J54" s="139">
        <f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1</v>
      </c>
      <c r="K54" s="139">
        <f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26</v>
      </c>
      <c r="L54" s="140">
        <f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4.5739257101238167</v>
      </c>
      <c r="M54" s="140">
        <f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3.3529097704217832</v>
      </c>
      <c r="N54" s="141">
        <f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-38.273825605163957</v>
      </c>
      <c r="O54" s="140" t="str">
        <f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NA</v>
      </c>
      <c r="P54" s="140" t="str">
        <f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NA</v>
      </c>
      <c r="Q54" s="141" t="str">
        <f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 xml:space="preserve"> </v>
      </c>
      <c r="R54" s="141">
        <f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5.8917197452229297</v>
      </c>
      <c r="S54" s="141">
        <f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-7.417397167902906</v>
      </c>
      <c r="V54" s="46"/>
      <c r="W54" s="46">
        <f t="shared" si="15"/>
        <v>11</v>
      </c>
      <c r="X54" s="46"/>
      <c r="Y54" s="134">
        <f t="shared" si="16"/>
        <v>0</v>
      </c>
      <c r="Z54" s="104" t="s">
        <v>162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SISE TI Equity</v>
      </c>
      <c r="AE54" s="127">
        <f t="shared" si="14"/>
        <v>5.109649122807018</v>
      </c>
      <c r="AF54" s="128">
        <f>IF(ISERROR(((VLOOKUP(AD54,'X1'!$B:$AO,6,FALSE))/(VLOOKUP(AD54,'X1'!$B:$AO,7,FALSE))-1))=TRUE," ",(((VLOOKUP(AD54,'X1'!$B:$AO,6,FALSE))/(VLOOKUP(AD54,'X1'!$B:$AO,7,FALSE))-1)))</f>
        <v>0.40789475357323379</v>
      </c>
      <c r="AG54" s="128">
        <f>IF(ISERROR((((VLOOKUP(AD54,'X1'!$B:$G,2,FALSE))-(VLOOKUP(AD54,'X1'!$B:$G,3,FALSE)))*100)/(VLOOKUP(AD54,'X1'!$B:$G,5,FALSE)))=TRUE," ",((((VLOOKUP(AD54,'X1'!$B:$G,2,FALSE))-(VLOOKUP(AD54,'X1'!$B:$G,3,FALSE)))*100)/(VLOOKUP(AD54,'X1'!$B:$G,5,FALSE))))</f>
        <v>41.666666666666664</v>
      </c>
      <c r="AH54" s="128">
        <f>IF(ISERROR(((VLOOKUP(AD54,'X1'!$B:$AZ,42,FALSE))))=TRUE," ",(((VLOOKUP(AD54,'X1'!$B:$AZ,42,FALSE)))))</f>
        <v>27.431316333459566</v>
      </c>
      <c r="AI54" s="128">
        <f>IF(ISERROR(((VLOOKUP(AD54,'X1'!$B:$AZ,43,FALSE))))=TRUE," ",(((VLOOKUP(AD54,'X1'!$B:$AZ,43,FALSE)))))</f>
        <v>17.368991427413672</v>
      </c>
      <c r="AJ54" s="128">
        <f>IF(ISERROR(((VLOOKUP(AD54,'X1'!$B:$AZ,15,FALSE))))=TRUE," ",(((VLOOKUP(AD54,'X1'!$B:$AZ,15,FALSE)))))</f>
        <v>5.109649122807018</v>
      </c>
      <c r="AK54" s="128">
        <f>IF(ISERROR(((VLOOKUP(AD54,'X1'!$B:$AZ,14,FALSE))))=TRUE," ",(((VLOOKUP(AD54,'X1'!$B:$AZ,14,FALSE)))))</f>
        <v>-17.988394584139268</v>
      </c>
      <c r="AL54" s="128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28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28" t="str">
        <f ca="1">IF(ISERROR(((VLOOKUP(AD54,'X2'!$B:$AZ,42,FALSE))))=TRUE," ",(((VLOOKUP(AD54,'X2'!$B:$AZ,42,FALSE)))))</f>
        <v xml:space="preserve"> </v>
      </c>
      <c r="AO54" s="128" t="str">
        <f ca="1">IF(ISERROR(((VLOOKUP(AD54,'X2'!$B:$AZ,43,FALSE))))=TRUE," ",(((VLOOKUP(AD54,'X2'!$B:$AZ,43,FALSE)))))</f>
        <v xml:space="preserve"> </v>
      </c>
      <c r="AP54" s="128" t="str">
        <f ca="1">IF(ISERROR(((VLOOKUP(AD54,'X2'!$B:$AZ,15,FALSE))))=TRUE," ",(((VLOOKUP(AD54,'X2'!$B:$AZ,15,FALSE)))))</f>
        <v xml:space="preserve"> </v>
      </c>
      <c r="AQ54" s="128" t="str">
        <f ca="1">IF(ISERROR(((VLOOKUP(AD54,'X2'!$B:$AZ,14,FALSE))))=TRUE," ",(((VLOOKUP(AD54,'X2'!$B:$AZ,14,FALSE)))))</f>
        <v xml:space="preserve"> 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1:67" ht="14.1" customHeight="1" x14ac:dyDescent="0.2">
      <c r="A55" s="180">
        <f t="shared" si="18"/>
        <v>8</v>
      </c>
      <c r="B55" s="137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OTKAR TI Equity</v>
      </c>
      <c r="C55" s="137" t="str">
        <f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Otokar Otomotiv Ve Savunma San</v>
      </c>
      <c r="D55" s="137" t="str">
        <f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Industrials</v>
      </c>
      <c r="E55" s="138">
        <f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132.6</v>
      </c>
      <c r="F55" s="138">
        <f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140.69999694824219</v>
      </c>
      <c r="G55" s="138">
        <f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6.1085949835913977</v>
      </c>
      <c r="H55" s="138">
        <f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554.9955659906102</v>
      </c>
      <c r="I55" s="139">
        <f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6</v>
      </c>
      <c r="J55" s="139">
        <f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0</v>
      </c>
      <c r="K55" s="139">
        <f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9</v>
      </c>
      <c r="L55" s="140">
        <f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9.9325842696629216</v>
      </c>
      <c r="M55" s="140">
        <f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7.2124014141963544</v>
      </c>
      <c r="N55" s="141">
        <f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34.042498211896422</v>
      </c>
      <c r="O55" s="140">
        <f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10.938662155127538</v>
      </c>
      <c r="P55" s="140">
        <f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8.8244283464566937</v>
      </c>
      <c r="Q55" s="141">
        <f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89.155247748301107</v>
      </c>
      <c r="R55" s="141">
        <f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8.344645550527904</v>
      </c>
      <c r="S55" s="141">
        <f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94.975901854826915</v>
      </c>
      <c r="V55" s="46"/>
      <c r="W55" s="46">
        <f t="shared" si="15"/>
        <v>12</v>
      </c>
      <c r="X55" s="46"/>
      <c r="Y55" s="134">
        <f t="shared" si="16"/>
        <v>0</v>
      </c>
      <c r="Z55" s="144" t="s">
        <v>162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SODA TI Equity</v>
      </c>
      <c r="AE55" s="127">
        <f t="shared" si="14"/>
        <v>5.8925476603119584</v>
      </c>
      <c r="AF55" s="128">
        <f>IF(ISERROR(((VLOOKUP(AD55,'X1'!$B:$AO,6,FALSE))/(VLOOKUP(AD55,'X1'!$B:$AO,7,FALSE))-1))=TRUE," ",(((VLOOKUP(AD55,'X1'!$B:$AO,6,FALSE))/(VLOOKUP(AD55,'X1'!$B:$AO,7,FALSE))-1)))</f>
        <v>0.69844024102857261</v>
      </c>
      <c r="AG55" s="128">
        <f>IF(ISERROR((((VLOOKUP(AD55,'X1'!$B:$G,2,FALSE))-(VLOOKUP(AD55,'X1'!$B:$G,3,FALSE)))*100)/(VLOOKUP(AD55,'X1'!$B:$G,5,FALSE)))=TRUE," ",((((VLOOKUP(AD55,'X1'!$B:$G,2,FALSE))-(VLOOKUP(AD55,'X1'!$B:$G,3,FALSE)))*100)/(VLOOKUP(AD55,'X1'!$B:$G,5,FALSE))))</f>
        <v>81.818181818181813</v>
      </c>
      <c r="AH55" s="128">
        <f>IF(ISERROR(((VLOOKUP(AD55,'X1'!$B:$AZ,42,FALSE))))=TRUE," ",(((VLOOKUP(AD55,'X1'!$B:$AZ,42,FALSE)))))</f>
        <v>39.637619605427091</v>
      </c>
      <c r="AI55" s="128">
        <f>IF(ISERROR(((VLOOKUP(AD55,'X1'!$B:$AZ,43,FALSE))))=TRUE," ",(((VLOOKUP(AD55,'X1'!$B:$AZ,43,FALSE)))))</f>
        <v>20.584401910548443</v>
      </c>
      <c r="AJ55" s="128">
        <f>IF(ISERROR(((VLOOKUP(AD55,'X1'!$B:$AZ,15,FALSE))))=TRUE," ",(((VLOOKUP(AD55,'X1'!$B:$AZ,15,FALSE)))))</f>
        <v>5.8925476603119584</v>
      </c>
      <c r="AK55" s="128">
        <f>IF(ISERROR(((VLOOKUP(AD55,'X1'!$B:$AZ,14,FALSE))))=TRUE," ",(((VLOOKUP(AD55,'X1'!$B:$AZ,14,FALSE)))))</f>
        <v>5.8244462674323172</v>
      </c>
      <c r="AL55" s="128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28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28" t="str">
        <f ca="1">IF(ISERROR(((VLOOKUP(AD55,'X2'!$B:$AZ,42,FALSE))))=TRUE," ",(((VLOOKUP(AD55,'X2'!$B:$AZ,42,FALSE)))))</f>
        <v xml:space="preserve"> </v>
      </c>
      <c r="AO55" s="128" t="str">
        <f ca="1">IF(ISERROR(((VLOOKUP(AD55,'X2'!$B:$AZ,43,FALSE))))=TRUE," ",(((VLOOKUP(AD55,'X2'!$B:$AZ,43,FALSE)))))</f>
        <v xml:space="preserve"> </v>
      </c>
      <c r="AP55" s="128" t="str">
        <f ca="1">IF(ISERROR(((VLOOKUP(AD55,'X2'!$B:$AZ,15,FALSE))))=TRUE," ",(((VLOOKUP(AD55,'X2'!$B:$AZ,15,FALSE)))))</f>
        <v xml:space="preserve"> </v>
      </c>
      <c r="AQ55" s="128" t="str">
        <f ca="1">IF(ISERROR(((VLOOKUP(AD55,'X2'!$B:$AZ,14,FALSE))))=TRUE," ",(((VLOOKUP(AD55,'X2'!$B:$AZ,14,FALSE)))))</f>
        <v xml:space="preserve"> 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1:67" ht="14.1" customHeight="1" x14ac:dyDescent="0.2">
      <c r="A56" s="180">
        <f t="shared" si="18"/>
        <v>9</v>
      </c>
      <c r="B56" s="137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PETKM TI Equity</v>
      </c>
      <c r="C56" s="137" t="str">
        <f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Petkim Petrokimya Holding AS</v>
      </c>
      <c r="D56" s="137" t="str">
        <f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Materials</v>
      </c>
      <c r="E56" s="138">
        <f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3.5</v>
      </c>
      <c r="F56" s="138">
        <f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4.8234376907348633</v>
      </c>
      <c r="G56" s="138">
        <f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37.81250544956751</v>
      </c>
      <c r="H56" s="138">
        <f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1289.1299722858821</v>
      </c>
      <c r="I56" s="139">
        <f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12</v>
      </c>
      <c r="J56" s="139">
        <f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39">
        <f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19</v>
      </c>
      <c r="L56" s="140">
        <f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7.4626865671641784</v>
      </c>
      <c r="M56" s="140">
        <f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4.7683923705722071</v>
      </c>
      <c r="N56" s="141">
        <f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0.71066337592675666</v>
      </c>
      <c r="O56" s="140">
        <f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6.6170856444302846</v>
      </c>
      <c r="P56" s="140">
        <f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5.144646268892517</v>
      </c>
      <c r="Q56" s="141">
        <f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14.425005242274391</v>
      </c>
      <c r="R56" s="141">
        <f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9.9142857142857146</v>
      </c>
      <c r="S56" s="141">
        <f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13.559322033898303</v>
      </c>
      <c r="V56" s="46"/>
      <c r="W56" s="46">
        <f t="shared" si="15"/>
        <v>13</v>
      </c>
      <c r="X56" s="46"/>
      <c r="Y56" s="134">
        <f t="shared" si="16"/>
        <v>0</v>
      </c>
      <c r="Z56" s="105" t="s">
        <v>162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TCELL TI Equity</v>
      </c>
      <c r="AE56" s="127">
        <f t="shared" si="14"/>
        <v>8.330815709969789</v>
      </c>
      <c r="AF56" s="128">
        <f>IF(ISERROR(((VLOOKUP(AD56,'X1'!$B:$AO,6,FALSE))/(VLOOKUP(AD56,'X1'!$B:$AO,7,FALSE))-1))=TRUE," ",(((VLOOKUP(AD56,'X1'!$B:$AO,6,FALSE))/(VLOOKUP(AD56,'X1'!$B:$AO,7,FALSE))-1)))</f>
        <v>0.2084592145015105</v>
      </c>
      <c r="AG56" s="128">
        <f>IF(ISERROR((((VLOOKUP(AD56,'X1'!$B:$G,2,FALSE))-(VLOOKUP(AD56,'X1'!$B:$G,3,FALSE)))*100)/(VLOOKUP(AD56,'X1'!$B:$G,5,FALSE)))=TRUE," ",((((VLOOKUP(AD56,'X1'!$B:$G,2,FALSE))-(VLOOKUP(AD56,'X1'!$B:$G,3,FALSE)))*100)/(VLOOKUP(AD56,'X1'!$B:$G,5,FALSE))))</f>
        <v>58.333333333333336</v>
      </c>
      <c r="AH56" s="128">
        <f>IF(ISERROR(((VLOOKUP(AD56,'X1'!$B:$AZ,42,FALSE))))=TRUE," ",(((VLOOKUP(AD56,'X1'!$B:$AZ,42,FALSE)))))</f>
        <v>-22.549266484934314</v>
      </c>
      <c r="AI56" s="128">
        <f>IF(ISERROR(((VLOOKUP(AD56,'X1'!$B:$AZ,43,FALSE))))=TRUE," ",(((VLOOKUP(AD56,'X1'!$B:$AZ,43,FALSE)))))</f>
        <v>31.365984611172948</v>
      </c>
      <c r="AJ56" s="128">
        <f>IF(ISERROR(((VLOOKUP(AD56,'X1'!$B:$AZ,15,FALSE))))=TRUE," ",(((VLOOKUP(AD56,'X1'!$B:$AZ,15,FALSE)))))</f>
        <v>8.330815709969789</v>
      </c>
      <c r="AK56" s="128">
        <f>IF(ISERROR(((VLOOKUP(AD56,'X1'!$B:$AZ,14,FALSE))))=TRUE," ",(((VLOOKUP(AD56,'X1'!$B:$AZ,14,FALSE)))))</f>
        <v>58.650707290533177</v>
      </c>
      <c r="AL56" s="128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28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28" t="str">
        <f ca="1">IF(ISERROR(((VLOOKUP(AD56,'X2'!$B:$AZ,42,FALSE))))=TRUE," ",(((VLOOKUP(AD56,'X2'!$B:$AZ,42,FALSE)))))</f>
        <v xml:space="preserve"> </v>
      </c>
      <c r="AO56" s="128" t="str">
        <f ca="1">IF(ISERROR(((VLOOKUP(AD56,'X2'!$B:$AZ,43,FALSE))))=TRUE," ",(((VLOOKUP(AD56,'X2'!$B:$AZ,43,FALSE)))))</f>
        <v xml:space="preserve"> </v>
      </c>
      <c r="AP56" s="128" t="str">
        <f ca="1">IF(ISERROR(((VLOOKUP(AD56,'X2'!$B:$AZ,15,FALSE))))=TRUE," ",(((VLOOKUP(AD56,'X2'!$B:$AZ,15,FALSE)))))</f>
        <v xml:space="preserve"> </v>
      </c>
      <c r="AQ56" s="128" t="str">
        <f ca="1">IF(ISERROR(((VLOOKUP(AD56,'X2'!$B:$AZ,14,FALSE))))=TRUE," ",(((VLOOKUP(AD56,'X2'!$B:$AZ,14,FALSE)))))</f>
        <v xml:space="preserve"> 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1:67" ht="14.1" customHeight="1" x14ac:dyDescent="0.2">
      <c r="A57" s="180">
        <f t="shared" si="18"/>
        <v>10</v>
      </c>
      <c r="B57" s="137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SISE TI Equity</v>
      </c>
      <c r="C57" s="137" t="str">
        <f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Turkiye Sise ve Cam Fabrikalar</v>
      </c>
      <c r="D57" s="137" t="str">
        <f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Industrials</v>
      </c>
      <c r="E57" s="138">
        <f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4.5599999999999996</v>
      </c>
      <c r="F57" s="138">
        <f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6.4200000762939453</v>
      </c>
      <c r="G57" s="138">
        <f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40.789475357323383</v>
      </c>
      <c r="H57" s="138">
        <f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1789.2953732978067</v>
      </c>
      <c r="I57" s="139">
        <f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5</v>
      </c>
      <c r="J57" s="139">
        <f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39">
        <f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12</v>
      </c>
      <c r="L57" s="140">
        <f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5.3773584905660377</v>
      </c>
      <c r="M57" s="140">
        <f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4.7848898216159492</v>
      </c>
      <c r="N57" s="141">
        <f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-27.431316333459566</v>
      </c>
      <c r="O57" s="140">
        <f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4.7784700507791618</v>
      </c>
      <c r="P57" s="140">
        <f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4.0413925706916478</v>
      </c>
      <c r="Q57" s="141">
        <f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-17.368991427413672</v>
      </c>
      <c r="R57" s="141">
        <f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5.109649122807018</v>
      </c>
      <c r="S57" s="141">
        <f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-17.988394584139268</v>
      </c>
      <c r="V57" s="46"/>
      <c r="W57" s="46">
        <f t="shared" si="15"/>
        <v>14</v>
      </c>
      <c r="X57" s="46"/>
      <c r="Y57" s="134">
        <f t="shared" si="16"/>
        <v>0</v>
      </c>
      <c r="Z57" s="145" t="s">
        <v>162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TKFEN TI Equity</v>
      </c>
      <c r="AE57" s="127">
        <f t="shared" si="14"/>
        <v>6.1477832512315267</v>
      </c>
      <c r="AF57" s="128">
        <f>IF(ISERROR(((VLOOKUP(AD57,'X1'!$B:$AO,6,FALSE))/(VLOOKUP(AD57,'X1'!$B:$AO,7,FALSE))-1))=TRUE," ",(((VLOOKUP(AD57,'X1'!$B:$AO,6,FALSE))/(VLOOKUP(AD57,'X1'!$B:$AO,7,FALSE))-1)))</f>
        <v>0.46502461926690453</v>
      </c>
      <c r="AG57" s="128">
        <f>IF(ISERROR((((VLOOKUP(AD57,'X1'!$B:$G,2,FALSE))-(VLOOKUP(AD57,'X1'!$B:$G,3,FALSE)))*100)/(VLOOKUP(AD57,'X1'!$B:$G,5,FALSE)))=TRUE," ",((((VLOOKUP(AD57,'X1'!$B:$G,2,FALSE))-(VLOOKUP(AD57,'X1'!$B:$G,3,FALSE)))*100)/(VLOOKUP(AD57,'X1'!$B:$G,5,FALSE))))</f>
        <v>66.666666666666671</v>
      </c>
      <c r="AH57" s="128">
        <f>IF(ISERROR(((VLOOKUP(AD57,'X1'!$B:$AZ,42,FALSE))))=TRUE," ",(((VLOOKUP(AD57,'X1'!$B:$AZ,42,FALSE)))))</f>
        <v>43.538098409893657</v>
      </c>
      <c r="AI57" s="128">
        <f>IF(ISERROR(((VLOOKUP(AD57,'X1'!$B:$AZ,43,FALSE))))=TRUE," ",(((VLOOKUP(AD57,'X1'!$B:$AZ,43,FALSE)))))</f>
        <v>72.094700058753617</v>
      </c>
      <c r="AJ57" s="128">
        <f>IF(ISERROR(((VLOOKUP(AD57,'X1'!$B:$AZ,15,FALSE))))=TRUE," ",(((VLOOKUP(AD57,'X1'!$B:$AZ,15,FALSE)))))</f>
        <v>6.1477832512315267</v>
      </c>
      <c r="AK57" s="128">
        <f>IF(ISERROR(((VLOOKUP(AD57,'X1'!$B:$AZ,14,FALSE))))=TRUE," ",(((VLOOKUP(AD57,'X1'!$B:$AZ,14,FALSE)))))</f>
        <v>27.953586497890292</v>
      </c>
      <c r="AL57" s="128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28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28" t="str">
        <f ca="1">IF(ISERROR(((VLOOKUP(AD57,'X2'!$B:$AZ,42,FALSE))))=TRUE," ",(((VLOOKUP(AD57,'X2'!$B:$AZ,42,FALSE)))))</f>
        <v xml:space="preserve"> </v>
      </c>
      <c r="AO57" s="128" t="str">
        <f ca="1">IF(ISERROR(((VLOOKUP(AD57,'X2'!$B:$AZ,43,FALSE))))=TRUE," ",(((VLOOKUP(AD57,'X2'!$B:$AZ,43,FALSE)))))</f>
        <v xml:space="preserve"> </v>
      </c>
      <c r="AP57" s="128" t="str">
        <f ca="1">IF(ISERROR(((VLOOKUP(AD57,'X2'!$B:$AZ,15,FALSE))))=TRUE," ",(((VLOOKUP(AD57,'X2'!$B:$AZ,15,FALSE)))))</f>
        <v xml:space="preserve"> </v>
      </c>
      <c r="AQ57" s="128" t="str">
        <f ca="1">IF(ISERROR(((VLOOKUP(AD57,'X2'!$B:$AZ,14,FALSE))))=TRUE," ",(((VLOOKUP(AD57,'X2'!$B:$AZ,14,FALSE)))))</f>
        <v xml:space="preserve"> 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1:67" ht="14.1" customHeight="1" x14ac:dyDescent="0.2">
      <c r="A58" s="180">
        <f t="shared" si="18"/>
        <v>11</v>
      </c>
      <c r="B58" s="137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SODA TI Equity</v>
      </c>
      <c r="C58" s="137" t="str">
        <f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Soda Sanayii AS</v>
      </c>
      <c r="D58" s="137" t="str">
        <f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Materials</v>
      </c>
      <c r="E58" s="138">
        <f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5.77</v>
      </c>
      <c r="F58" s="138">
        <f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9.8000001907348633</v>
      </c>
      <c r="G58" s="138">
        <f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69.844024102857261</v>
      </c>
      <c r="H58" s="138">
        <f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1006.2608144060525</v>
      </c>
      <c r="I58" s="139">
        <f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9</v>
      </c>
      <c r="J58" s="139">
        <f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0</v>
      </c>
      <c r="K58" s="139">
        <f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11</v>
      </c>
      <c r="L58" s="140">
        <f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4.4728682170542635</v>
      </c>
      <c r="M58" s="140">
        <f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4.5793650793650791</v>
      </c>
      <c r="N58" s="141">
        <f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-39.637619605427091</v>
      </c>
      <c r="O58" s="140">
        <f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4.5925260212914436</v>
      </c>
      <c r="P58" s="140">
        <f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3.8177461021094463</v>
      </c>
      <c r="Q58" s="141">
        <f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-20.584401910548443</v>
      </c>
      <c r="R58" s="141">
        <f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5.8925476603119584</v>
      </c>
      <c r="S58" s="141">
        <f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5.8244462674323172</v>
      </c>
      <c r="V58" s="46"/>
      <c r="W58" s="46">
        <f t="shared" si="15"/>
        <v>15</v>
      </c>
      <c r="X58" s="46"/>
      <c r="Y58" s="134">
        <f t="shared" si="16"/>
        <v>0</v>
      </c>
      <c r="Z58" s="146" t="s">
        <v>162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TOASO TI Equity</v>
      </c>
      <c r="AE58" s="127">
        <f t="shared" si="14"/>
        <v>8.5913312693498458</v>
      </c>
      <c r="AF58" s="128">
        <f>IF(ISERROR(((VLOOKUP(AD58,'X1'!$B:$AO,6,FALSE))/(VLOOKUP(AD58,'X1'!$B:$AO,7,FALSE))-1))=TRUE," ",(((VLOOKUP(AD58,'X1'!$B:$AO,6,FALSE))/(VLOOKUP(AD58,'X1'!$B:$AO,7,FALSE))-1)))</f>
        <v>0.28998968008255943</v>
      </c>
      <c r="AG58" s="128">
        <f>IF(ISERROR((((VLOOKUP(AD58,'X1'!$B:$G,2,FALSE))-(VLOOKUP(AD58,'X1'!$B:$G,3,FALSE)))*100)/(VLOOKUP(AD58,'X1'!$B:$G,5,FALSE)))=TRUE," ",((((VLOOKUP(AD58,'X1'!$B:$G,2,FALSE))-(VLOOKUP(AD58,'X1'!$B:$G,3,FALSE)))*100)/(VLOOKUP(AD58,'X1'!$B:$G,5,FALSE))))</f>
        <v>82.608695652173907</v>
      </c>
      <c r="AH58" s="128">
        <f>IF(ISERROR(((VLOOKUP(AD58,'X1'!$B:$AZ,42,FALSE))))=TRUE," ",(((VLOOKUP(AD58,'X1'!$B:$AZ,42,FALSE)))))</f>
        <v>4.6874869044417959</v>
      </c>
      <c r="AI58" s="128">
        <f>IF(ISERROR(((VLOOKUP(AD58,'X1'!$B:$AZ,43,FALSE))))=TRUE," ",(((VLOOKUP(AD58,'X1'!$B:$AZ,43,FALSE)))))</f>
        <v>18.220287420428694</v>
      </c>
      <c r="AJ58" s="128">
        <f>IF(ISERROR(((VLOOKUP(AD58,'X1'!$B:$AZ,15,FALSE))))=TRUE," ",(((VLOOKUP(AD58,'X1'!$B:$AZ,15,FALSE)))))</f>
        <v>8.5913312693498458</v>
      </c>
      <c r="AK58" s="128">
        <f>IF(ISERROR(((VLOOKUP(AD58,'X1'!$B:$AZ,14,FALSE))))=TRUE," ",(((VLOOKUP(AD58,'X1'!$B:$AZ,14,FALSE)))))</f>
        <v>3.119128147313047</v>
      </c>
      <c r="AL58" s="128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28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28" t="str">
        <f ca="1">IF(ISERROR(((VLOOKUP(AD58,'X2'!$B:$AZ,42,FALSE))))=TRUE," ",(((VLOOKUP(AD58,'X2'!$B:$AZ,42,FALSE)))))</f>
        <v xml:space="preserve"> </v>
      </c>
      <c r="AO58" s="128" t="str">
        <f ca="1">IF(ISERROR(((VLOOKUP(AD58,'X2'!$B:$AZ,43,FALSE))))=TRUE," ",(((VLOOKUP(AD58,'X2'!$B:$AZ,43,FALSE)))))</f>
        <v xml:space="preserve"> </v>
      </c>
      <c r="AP58" s="128" t="str">
        <f ca="1">IF(ISERROR(((VLOOKUP(AD58,'X2'!$B:$AZ,15,FALSE))))=TRUE," ",(((VLOOKUP(AD58,'X2'!$B:$AZ,15,FALSE)))))</f>
        <v xml:space="preserve"> </v>
      </c>
      <c r="AQ58" s="128" t="str">
        <f ca="1">IF(ISERROR(((VLOOKUP(AD58,'X2'!$B:$AZ,14,FALSE))))=TRUE," ",(((VLOOKUP(AD58,'X2'!$B:$AZ,14,FALSE)))))</f>
        <v xml:space="preserve"> 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1:67" ht="14.1" customHeight="1" x14ac:dyDescent="0.2">
      <c r="A59" s="180">
        <f t="shared" si="18"/>
        <v>12</v>
      </c>
      <c r="B59" s="137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TCELL TI Equity</v>
      </c>
      <c r="C59" s="137" t="str">
        <f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Turkcell Iletisim Hizmetleri A</v>
      </c>
      <c r="D59" s="137" t="str">
        <f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Communication Services</v>
      </c>
      <c r="E59" s="138">
        <f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13.24</v>
      </c>
      <c r="F59" s="138">
        <f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16</v>
      </c>
      <c r="G59" s="138">
        <f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20.845921450151049</v>
      </c>
      <c r="H59" s="138">
        <f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5079.7859622217502</v>
      </c>
      <c r="I59" s="139">
        <f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14</v>
      </c>
      <c r="J59" s="139">
        <f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39">
        <f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24</v>
      </c>
      <c r="L59" s="140">
        <f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9.080932784636488</v>
      </c>
      <c r="M59" s="140">
        <f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7.1413160733549077</v>
      </c>
      <c r="N59" s="141">
        <f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22.549266484934314</v>
      </c>
      <c r="O59" s="140">
        <f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3.9690376853155351</v>
      </c>
      <c r="P59" s="140">
        <f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3.4554247946476662</v>
      </c>
      <c r="Q59" s="141">
        <f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-31.365984611172948</v>
      </c>
      <c r="R59" s="141">
        <f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8.330815709969789</v>
      </c>
      <c r="S59" s="141">
        <f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58.650707290533177</v>
      </c>
      <c r="V59" s="46"/>
      <c r="W59" s="46">
        <f t="shared" si="15"/>
        <v>16</v>
      </c>
      <c r="X59" s="46"/>
      <c r="Y59" s="134">
        <f t="shared" si="16"/>
        <v>0</v>
      </c>
      <c r="Z59" s="106" t="s">
        <v>162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TRKCM TI Equity</v>
      </c>
      <c r="AE59" s="127">
        <f t="shared" si="14"/>
        <v>4.4444444444444438</v>
      </c>
      <c r="AF59" s="128">
        <f>IF(ISERROR(((VLOOKUP(AD59,'X1'!$B:$AO,6,FALSE))/(VLOOKUP(AD59,'X1'!$B:$AO,7,FALSE))-1))=TRUE," ",(((VLOOKUP(AD59,'X1'!$B:$AO,6,FALSE))/(VLOOKUP(AD59,'X1'!$B:$AO,7,FALSE))-1)))</f>
        <v>0.40740747804994926</v>
      </c>
      <c r="AG59" s="128">
        <f>IF(ISERROR((((VLOOKUP(AD59,'X1'!$B:$G,2,FALSE))-(VLOOKUP(AD59,'X1'!$B:$G,3,FALSE)))*100)/(VLOOKUP(AD59,'X1'!$B:$G,5,FALSE)))=TRUE," ",((((VLOOKUP(AD59,'X1'!$B:$G,2,FALSE))-(VLOOKUP(AD59,'X1'!$B:$G,3,FALSE)))*100)/(VLOOKUP(AD59,'X1'!$B:$G,5,FALSE))))</f>
        <v>64.285714285714292</v>
      </c>
      <c r="AH59" s="128">
        <f>IF(ISERROR(((VLOOKUP(AD59,'X1'!$B:$AZ,42,FALSE))))=TRUE," ",(((VLOOKUP(AD59,'X1'!$B:$AZ,42,FALSE)))))</f>
        <v>43.332631400606061</v>
      </c>
      <c r="AI59" s="128">
        <f>IF(ISERROR(((VLOOKUP(AD59,'X1'!$B:$AZ,43,FALSE))))=TRUE," ",(((VLOOKUP(AD59,'X1'!$B:$AZ,43,FALSE)))))</f>
        <v>34.401771062420273</v>
      </c>
      <c r="AJ59" s="128">
        <f>IF(ISERROR(((VLOOKUP(AD59,'X1'!$B:$AZ,15,FALSE))))=TRUE," ",(((VLOOKUP(AD59,'X1'!$B:$AZ,15,FALSE)))))</f>
        <v>4.4444444444444438</v>
      </c>
      <c r="AK59" s="128">
        <f>IF(ISERROR(((VLOOKUP(AD59,'X1'!$B:$AZ,14,FALSE))))=TRUE," ",(((VLOOKUP(AD59,'X1'!$B:$AZ,14,FALSE)))))</f>
        <v>-14.608233731739706</v>
      </c>
      <c r="AL59" s="128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28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28" t="str">
        <f ca="1">IF(ISERROR(((VLOOKUP(AD59,'X2'!$B:$AZ,42,FALSE))))=TRUE," ",(((VLOOKUP(AD59,'X2'!$B:$AZ,42,FALSE)))))</f>
        <v xml:space="preserve"> </v>
      </c>
      <c r="AO59" s="128" t="str">
        <f ca="1">IF(ISERROR(((VLOOKUP(AD59,'X2'!$B:$AZ,43,FALSE))))=TRUE," ",(((VLOOKUP(AD59,'X2'!$B:$AZ,43,FALSE)))))</f>
        <v xml:space="preserve"> </v>
      </c>
      <c r="AP59" s="128" t="str">
        <f ca="1">IF(ISERROR(((VLOOKUP(AD59,'X2'!$B:$AZ,15,FALSE))))=TRUE," ",(((VLOOKUP(AD59,'X2'!$B:$AZ,15,FALSE)))))</f>
        <v xml:space="preserve"> </v>
      </c>
      <c r="AQ59" s="128" t="str">
        <f ca="1">IF(ISERROR(((VLOOKUP(AD59,'X2'!$B:$AZ,14,FALSE))))=TRUE," ",(((VLOOKUP(AD59,'X2'!$B:$AZ,14,FALSE)))))</f>
        <v xml:space="preserve"> 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1:67" ht="14.1" customHeight="1" x14ac:dyDescent="0.2">
      <c r="A60" s="180">
        <f t="shared" si="18"/>
        <v>13</v>
      </c>
      <c r="B60" s="137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TKFEN TI Equity</v>
      </c>
      <c r="C60" s="137" t="str">
        <f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Tekfen Holding AS</v>
      </c>
      <c r="D60" s="137" t="str">
        <f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Industrials</v>
      </c>
      <c r="E60" s="138">
        <f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20.3</v>
      </c>
      <c r="F60" s="138">
        <f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29.739999771118164</v>
      </c>
      <c r="G60" s="138">
        <f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46.502461926690451</v>
      </c>
      <c r="H60" s="138">
        <f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1309.8830116124541</v>
      </c>
      <c r="I60" s="139">
        <f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10</v>
      </c>
      <c r="J60" s="139">
        <f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0</v>
      </c>
      <c r="K60" s="139">
        <f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15</v>
      </c>
      <c r="L60" s="140">
        <f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4.1838417147568014</v>
      </c>
      <c r="M60" s="140">
        <f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5.5570763755817136</v>
      </c>
      <c r="N60" s="141">
        <f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-43.538098409893657</v>
      </c>
      <c r="O60" s="140">
        <f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1.6137360820196232</v>
      </c>
      <c r="P60" s="140">
        <f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2.4360459311033451</v>
      </c>
      <c r="Q60" s="141">
        <f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-72.094700058753617</v>
      </c>
      <c r="R60" s="141">
        <f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6.1477832512315267</v>
      </c>
      <c r="S60" s="141">
        <f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27.953586497890292</v>
      </c>
      <c r="V60" s="46"/>
      <c r="W60" s="46">
        <f t="shared" si="15"/>
        <v>17</v>
      </c>
      <c r="X60" s="46"/>
      <c r="Y60" s="134">
        <f t="shared" si="16"/>
        <v>0</v>
      </c>
      <c r="Z60" s="107" t="s">
        <v>162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TTKOM TI Equity</v>
      </c>
      <c r="AE60" s="127">
        <f t="shared" si="14"/>
        <v>11.086956521739131</v>
      </c>
      <c r="AF60" s="128">
        <f>IF(ISERROR(((VLOOKUP(AD60,'X1'!$B:$AO,6,FALSE))/(VLOOKUP(AD60,'X1'!$B:$AO,7,FALSE))-1))=TRUE," ",(((VLOOKUP(AD60,'X1'!$B:$AO,6,FALSE))/(VLOOKUP(AD60,'X1'!$B:$AO,7,FALSE))-1)))</f>
        <v>0.23188409252443187</v>
      </c>
      <c r="AG60" s="128">
        <f>IF(ISERROR((((VLOOKUP(AD60,'X1'!$B:$G,2,FALSE))-(VLOOKUP(AD60,'X1'!$B:$G,3,FALSE)))*100)/(VLOOKUP(AD60,'X1'!$B:$G,5,FALSE)))=TRUE," ",((((VLOOKUP(AD60,'X1'!$B:$G,2,FALSE))-(VLOOKUP(AD60,'X1'!$B:$G,3,FALSE)))*100)/(VLOOKUP(AD60,'X1'!$B:$G,5,FALSE))))</f>
        <v>69.565217391304344</v>
      </c>
      <c r="AH60" s="128">
        <f>IF(ISERROR(((VLOOKUP(AD60,'X1'!$B:$AZ,42,FALSE))))=TRUE," ",(((VLOOKUP(AD60,'X1'!$B:$AZ,42,FALSE)))))</f>
        <v>-35.197211408176955</v>
      </c>
      <c r="AI60" s="128">
        <f>IF(ISERROR(((VLOOKUP(AD60,'X1'!$B:$AZ,43,FALSE))))=TRUE," ",(((VLOOKUP(AD60,'X1'!$B:$AZ,43,FALSE)))))</f>
        <v>39.651772210377487</v>
      </c>
      <c r="AJ60" s="128">
        <f>IF(ISERROR(((VLOOKUP(AD60,'X1'!$B:$AZ,15,FALSE))))=TRUE," ",(((VLOOKUP(AD60,'X1'!$B:$AZ,15,FALSE)))))</f>
        <v>11.086956521739131</v>
      </c>
      <c r="AK60" s="128" t="str">
        <f>IF(ISERROR(((VLOOKUP(AD60,'X1'!$B:$AZ,14,FALSE))))=TRUE," ",(((VLOOKUP(AD60,'X1'!$B:$AZ,14,FALSE)))))</f>
        <v>#N/A N/A</v>
      </c>
      <c r="AL60" s="128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28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28" t="str">
        <f ca="1">IF(ISERROR(((VLOOKUP(AD60,'X2'!$B:$AZ,42,FALSE))))=TRUE," ",(((VLOOKUP(AD60,'X2'!$B:$AZ,42,FALSE)))))</f>
        <v xml:space="preserve"> </v>
      </c>
      <c r="AO60" s="128" t="str">
        <f ca="1">IF(ISERROR(((VLOOKUP(AD60,'X2'!$B:$AZ,43,FALSE))))=TRUE," ",(((VLOOKUP(AD60,'X2'!$B:$AZ,43,FALSE)))))</f>
        <v xml:space="preserve"> </v>
      </c>
      <c r="AP60" s="128" t="str">
        <f ca="1">IF(ISERROR(((VLOOKUP(AD60,'X2'!$B:$AZ,15,FALSE))))=TRUE," ",(((VLOOKUP(AD60,'X2'!$B:$AZ,15,FALSE)))))</f>
        <v xml:space="preserve"> </v>
      </c>
      <c r="AQ60" s="128" t="str">
        <f ca="1">IF(ISERROR(((VLOOKUP(AD60,'X2'!$B:$AZ,14,FALSE))))=TRUE," ",(((VLOOKUP(AD60,'X2'!$B:$AZ,14,FALSE)))))</f>
        <v xml:space="preserve"> 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1:67" ht="14.1" customHeight="1" x14ac:dyDescent="0.2">
      <c r="A61" s="180">
        <f t="shared" si="18"/>
        <v>14</v>
      </c>
      <c r="B61" s="137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>TOASO TI Equity</v>
      </c>
      <c r="C61" s="137" t="str">
        <f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Tofas Turk Otomobil Fabrikasi</v>
      </c>
      <c r="D61" s="137" t="str">
        <f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Consumer Discretionary</v>
      </c>
      <c r="E61" s="138">
        <f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19.38</v>
      </c>
      <c r="F61" s="138">
        <f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25</v>
      </c>
      <c r="G61" s="138">
        <f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28.998968008255943</v>
      </c>
      <c r="H61" s="138">
        <f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1689.8903451637173</v>
      </c>
      <c r="I61" s="139">
        <f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19</v>
      </c>
      <c r="J61" s="139">
        <f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39">
        <f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23</v>
      </c>
      <c r="L61" s="140">
        <f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7.0626822157434397</v>
      </c>
      <c r="M61" s="140">
        <f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5.8355916892502249</v>
      </c>
      <c r="N61" s="141">
        <f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-4.6874869044417959</v>
      </c>
      <c r="O61" s="140">
        <f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4.7292404397984704</v>
      </c>
      <c r="P61" s="140">
        <f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4.0592404111982718</v>
      </c>
      <c r="Q61" s="141">
        <f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-18.220287420428694</v>
      </c>
      <c r="R61" s="141">
        <f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8.5913312693498458</v>
      </c>
      <c r="S61" s="141">
        <f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3.119128147313047</v>
      </c>
      <c r="V61" s="46"/>
      <c r="W61" s="46">
        <f t="shared" si="15"/>
        <v>18</v>
      </c>
      <c r="X61" s="46"/>
      <c r="Y61" s="134">
        <f t="shared" si="16"/>
        <v>0</v>
      </c>
      <c r="Z61" s="107" t="s">
        <v>162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TTRAK TI Equity</v>
      </c>
      <c r="AE61" s="127">
        <f t="shared" si="14"/>
        <v>9.2752154080081084</v>
      </c>
      <c r="AF61" s="128">
        <f>IF(ISERROR(((VLOOKUP(AD61,'X1'!$B:$AO,6,FALSE))/(VLOOKUP(AD61,'X1'!$B:$AO,7,FALSE))-1))=TRUE," ",(((VLOOKUP(AD61,'X1'!$B:$AO,6,FALSE))/(VLOOKUP(AD61,'X1'!$B:$AO,7,FALSE))-1)))</f>
        <v>-2.5595520452624143E-2</v>
      </c>
      <c r="AG61" s="128">
        <f>IF(ISERROR((((VLOOKUP(AD61,'X1'!$B:$G,2,FALSE))-(VLOOKUP(AD61,'X1'!$B:$G,3,FALSE)))*100)/(VLOOKUP(AD61,'X1'!$B:$G,5,FALSE)))=TRUE," ",((((VLOOKUP(AD61,'X1'!$B:$G,2,FALSE))-(VLOOKUP(AD61,'X1'!$B:$G,3,FALSE)))*100)/(VLOOKUP(AD61,'X1'!$B:$G,5,FALSE))))</f>
        <v>18.181818181818183</v>
      </c>
      <c r="AH61" s="128">
        <f>IF(ISERROR(((VLOOKUP(AD61,'X1'!$B:$AZ,42,FALSE))))=TRUE," ",(((VLOOKUP(AD61,'X1'!$B:$AZ,42,FALSE)))))</f>
        <v>-65.998046163679987</v>
      </c>
      <c r="AI61" s="128">
        <f>IF(ISERROR(((VLOOKUP(AD61,'X1'!$B:$AZ,43,FALSE))))=TRUE," ",(((VLOOKUP(AD61,'X1'!$B:$AZ,43,FALSE)))))</f>
        <v>-42.44069356789835</v>
      </c>
      <c r="AJ61" s="128">
        <f>IF(ISERROR(((VLOOKUP(AD61,'X1'!$B:$AZ,15,FALSE))))=TRUE," ",(((VLOOKUP(AD61,'X1'!$B:$AZ,15,FALSE)))))</f>
        <v>9.2752154080081084</v>
      </c>
      <c r="AK61" s="128">
        <f>IF(ISERROR(((VLOOKUP(AD61,'X1'!$B:$AZ,14,FALSE))))=TRUE," ",(((VLOOKUP(AD61,'X1'!$B:$AZ,14,FALSE)))))</f>
        <v>-28.695265614581007</v>
      </c>
      <c r="AL61" s="128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28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28" t="str">
        <f ca="1">IF(ISERROR(((VLOOKUP(AD61,'X2'!$B:$AZ,42,FALSE))))=TRUE," ",(((VLOOKUP(AD61,'X2'!$B:$AZ,42,FALSE)))))</f>
        <v xml:space="preserve"> </v>
      </c>
      <c r="AO61" s="128" t="str">
        <f ca="1">IF(ISERROR(((VLOOKUP(AD61,'X2'!$B:$AZ,43,FALSE))))=TRUE," ",(((VLOOKUP(AD61,'X2'!$B:$AZ,43,FALSE)))))</f>
        <v xml:space="preserve"> </v>
      </c>
      <c r="AP61" s="128" t="str">
        <f ca="1">IF(ISERROR(((VLOOKUP(AD61,'X2'!$B:$AZ,15,FALSE))))=TRUE," ",(((VLOOKUP(AD61,'X2'!$B:$AZ,15,FALSE)))))</f>
        <v xml:space="preserve"> </v>
      </c>
      <c r="AQ61" s="128" t="str">
        <f ca="1">IF(ISERROR(((VLOOKUP(AD61,'X2'!$B:$AZ,14,FALSE))))=TRUE," ",(((VLOOKUP(AD61,'X2'!$B:$AZ,14,FALSE)))))</f>
        <v xml:space="preserve"> 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1:67" ht="14.1" customHeight="1" x14ac:dyDescent="0.2">
      <c r="A62" s="180">
        <f t="shared" si="18"/>
        <v>15</v>
      </c>
      <c r="B62" s="137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>TRKCM TI Equity</v>
      </c>
      <c r="C62" s="137" t="str">
        <f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Trakya Cam Sanayii AS</v>
      </c>
      <c r="D62" s="137" t="str">
        <f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Industrials</v>
      </c>
      <c r="E62" s="138">
        <f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2.7</v>
      </c>
      <c r="F62" s="138">
        <f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3.8000001907348633</v>
      </c>
      <c r="G62" s="138">
        <f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40.740747804994925</v>
      </c>
      <c r="H62" s="138">
        <f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588.58409854773436</v>
      </c>
      <c r="I62" s="139">
        <f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9</v>
      </c>
      <c r="J62" s="139">
        <f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39">
        <f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14</v>
      </c>
      <c r="L62" s="140">
        <f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4.1990668740279942</v>
      </c>
      <c r="M62" s="140">
        <f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3.6</v>
      </c>
      <c r="N62" s="141">
        <f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-43.332631400606061</v>
      </c>
      <c r="O62" s="140">
        <f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3.7934811371329782</v>
      </c>
      <c r="P62" s="140">
        <f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3.1444481668773703</v>
      </c>
      <c r="Q62" s="141">
        <f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-34.401771062420273</v>
      </c>
      <c r="R62" s="141">
        <f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4.4444444444444438</v>
      </c>
      <c r="S62" s="141">
        <f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-14.608233731739706</v>
      </c>
      <c r="V62" s="46"/>
      <c r="W62" s="46">
        <f t="shared" si="15"/>
        <v>19</v>
      </c>
      <c r="X62" s="46"/>
      <c r="Y62" s="147">
        <f>IF($Z$41="A",((Y61+$Z$42)+0.0001),IF($Z$41="B",0,Y61+$AE$43))</f>
        <v>0</v>
      </c>
      <c r="Z62" s="107" t="s">
        <v>162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TUPRS TI Equity</v>
      </c>
      <c r="AE62" s="127">
        <f t="shared" si="14"/>
        <v>14.193571950328707</v>
      </c>
      <c r="AF62" s="128">
        <f>IF(ISERROR(((VLOOKUP(AD62,'X1'!$B:$AO,6,FALSE))/(VLOOKUP(AD62,'X1'!$B:$AO,7,FALSE))-1))=TRUE," ",(((VLOOKUP(AD62,'X1'!$B:$AO,6,FALSE))/(VLOOKUP(AD62,'X1'!$B:$AO,7,FALSE))-1)))</f>
        <v>0.1912344910960897</v>
      </c>
      <c r="AG62" s="128">
        <f>IF(ISERROR((((VLOOKUP(AD62,'X1'!$B:$G,2,FALSE))-(VLOOKUP(AD62,'X1'!$B:$G,3,FALSE)))*100)/(VLOOKUP(AD62,'X1'!$B:$G,5,FALSE)))=TRUE," ",((((VLOOKUP(AD62,'X1'!$B:$G,2,FALSE))-(VLOOKUP(AD62,'X1'!$B:$G,3,FALSE)))*100)/(VLOOKUP(AD62,'X1'!$B:$G,5,FALSE))))</f>
        <v>65.384615384615387</v>
      </c>
      <c r="AH62" s="128">
        <f>IF(ISERROR(((VLOOKUP(AD62,'X1'!$B:$AZ,42,FALSE))))=TRUE," ",(((VLOOKUP(AD62,'X1'!$B:$AZ,42,FALSE)))))</f>
        <v>-60.150557850730422</v>
      </c>
      <c r="AI62" s="128">
        <f>IF(ISERROR(((VLOOKUP(AD62,'X1'!$B:$AZ,43,FALSE))))=TRUE," ",(((VLOOKUP(AD62,'X1'!$B:$AZ,43,FALSE)))))</f>
        <v>-21.537859453912688</v>
      </c>
      <c r="AJ62" s="128">
        <f>IF(ISERROR(((VLOOKUP(AD62,'X1'!$B:$AZ,15,FALSE))))=TRUE," ",(((VLOOKUP(AD62,'X1'!$B:$AZ,15,FALSE)))))</f>
        <v>14.193571950328707</v>
      </c>
      <c r="AK62" s="128">
        <f>IF(ISERROR(((VLOOKUP(AD62,'X1'!$B:$AZ,14,FALSE))))=TRUE," ",(((VLOOKUP(AD62,'X1'!$B:$AZ,14,FALSE)))))</f>
        <v>-22.363550710007406</v>
      </c>
      <c r="AL62" s="128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28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28" t="str">
        <f ca="1">IF(ISERROR(((VLOOKUP(AD62,'X2'!$B:$AZ,42,FALSE))))=TRUE," ",(((VLOOKUP(AD62,'X2'!$B:$AZ,42,FALSE)))))</f>
        <v xml:space="preserve"> </v>
      </c>
      <c r="AO62" s="128" t="str">
        <f ca="1">IF(ISERROR(((VLOOKUP(AD62,'X2'!$B:$AZ,43,FALSE))))=TRUE," ",(((VLOOKUP(AD62,'X2'!$B:$AZ,43,FALSE)))))</f>
        <v xml:space="preserve"> </v>
      </c>
      <c r="AP62" s="128" t="str">
        <f ca="1">IF(ISERROR(((VLOOKUP(AD62,'X2'!$B:$AZ,15,FALSE))))=TRUE," ",(((VLOOKUP(AD62,'X2'!$B:$AZ,15,FALSE)))))</f>
        <v xml:space="preserve"> </v>
      </c>
      <c r="AQ62" s="128" t="str">
        <f ca="1">IF(ISERROR(((VLOOKUP(AD62,'X2'!$B:$AZ,14,FALSE))))=TRUE," ",(((VLOOKUP(AD62,'X2'!$B:$AZ,14,FALSE)))))</f>
        <v xml:space="preserve"> 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1:67" ht="14.1" customHeight="1" x14ac:dyDescent="0.2">
      <c r="A63" s="180">
        <f t="shared" si="18"/>
        <v>16</v>
      </c>
      <c r="B63" s="137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>TTKOM TI Equity</v>
      </c>
      <c r="C63" s="137" t="str">
        <f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Turk Telekomunikasyon AS</v>
      </c>
      <c r="D63" s="137" t="str">
        <f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Communication Services</v>
      </c>
      <c r="E63" s="138">
        <f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5.52</v>
      </c>
      <c r="F63" s="138">
        <f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6.8000001907348633</v>
      </c>
      <c r="G63" s="138">
        <f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23.188409252443186</v>
      </c>
      <c r="H63" s="138">
        <f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3369.3169730199193</v>
      </c>
      <c r="I63" s="139">
        <f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16</v>
      </c>
      <c r="J63" s="139">
        <f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0</v>
      </c>
      <c r="K63" s="139">
        <f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23</v>
      </c>
      <c r="L63" s="140">
        <f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10.018148820326678</v>
      </c>
      <c r="M63" s="140">
        <f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6.486486486486486</v>
      </c>
      <c r="N63" s="141">
        <f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35.197211408176955</v>
      </c>
      <c r="O63" s="140">
        <f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3.4898787282378674</v>
      </c>
      <c r="P63" s="140">
        <f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3.1595314501913236</v>
      </c>
      <c r="Q63" s="141">
        <f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-39.651772210377487</v>
      </c>
      <c r="R63" s="141">
        <f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11.086956521739131</v>
      </c>
      <c r="S63" s="141" t="str">
        <f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/>
      </c>
      <c r="V63" s="46"/>
      <c r="W63" s="46">
        <f t="shared" si="15"/>
        <v>20</v>
      </c>
      <c r="X63" s="46"/>
      <c r="Y63" s="148">
        <f>IF($Z$41="A",0,IF($Z$41="B",$AE$40,Y62+$AE$43))</f>
        <v>4.4444444444444438</v>
      </c>
      <c r="Z63" s="107" t="s">
        <v>162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1:67" ht="14.1" customHeight="1" x14ac:dyDescent="0.2">
      <c r="A64" s="180">
        <f t="shared" si="18"/>
        <v>17</v>
      </c>
      <c r="B64" s="137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>TTRAK TI Equity</v>
      </c>
      <c r="C64" s="137" t="str">
        <f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Turk Traktor ve Ziraat Makinel</v>
      </c>
      <c r="D64" s="137" t="str">
        <f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Industrials</v>
      </c>
      <c r="E64" s="138">
        <f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39.46</v>
      </c>
      <c r="F64" s="138">
        <f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38.450000762939453</v>
      </c>
      <c r="G64" s="138">
        <f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-2.5595520452624143</v>
      </c>
      <c r="H64" s="138">
        <f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367.2661428289922</v>
      </c>
      <c r="I64" s="139">
        <f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4</v>
      </c>
      <c r="J64" s="139">
        <f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2</v>
      </c>
      <c r="K64" s="139">
        <f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11</v>
      </c>
      <c r="L64" s="140">
        <f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12.300498753117207</v>
      </c>
      <c r="M64" s="140">
        <f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7.0338680926916215</v>
      </c>
      <c r="N64" s="141">
        <f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65.998046163679987</v>
      </c>
      <c r="O64" s="140">
        <f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8.2372053782752239</v>
      </c>
      <c r="P64" s="140">
        <f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5.8232482142857149</v>
      </c>
      <c r="Q64" s="141">
        <f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42.44069356789835</v>
      </c>
      <c r="R64" s="141">
        <f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9.2752154080081084</v>
      </c>
      <c r="S64" s="141">
        <f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-28.695265614581007</v>
      </c>
      <c r="V64" s="46"/>
      <c r="W64" s="46">
        <f t="shared" si="15"/>
        <v>21</v>
      </c>
      <c r="X64" s="46"/>
      <c r="Y64" s="149">
        <f>IF($Z$41="A",0,IF($Z$41="B",Y63+$Z$42,Y63+$AE$43))</f>
        <v>5.0216619981325854</v>
      </c>
      <c r="Z64" s="107" t="s">
        <v>162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80">
        <f t="shared" si="18"/>
        <v>18</v>
      </c>
      <c r="B65" s="137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>TUPRS TI Equity</v>
      </c>
      <c r="C65" s="137" t="str">
        <f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Tupras Turkiye Petrol Rafineri</v>
      </c>
      <c r="D65" s="137" t="str">
        <f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Energy</v>
      </c>
      <c r="E65" s="138">
        <f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136.9</v>
      </c>
      <c r="F65" s="138">
        <f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163.08000183105469</v>
      </c>
      <c r="G65" s="138">
        <f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19.12344910960897</v>
      </c>
      <c r="H65" s="138">
        <f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5978.6870280189733</v>
      </c>
      <c r="I65" s="139">
        <f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17</v>
      </c>
      <c r="J65" s="139">
        <f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0</v>
      </c>
      <c r="K65" s="139">
        <f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26</v>
      </c>
      <c r="L65" s="140">
        <f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11.867198335644938</v>
      </c>
      <c r="M65" s="140">
        <f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5.971386199075285</v>
      </c>
      <c r="N65" s="141">
        <f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60.150557850730422</v>
      </c>
      <c r="O65" s="140">
        <f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7.0284150159702081</v>
      </c>
      <c r="P65" s="140">
        <f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4.8462124524788734</v>
      </c>
      <c r="Q65" s="141">
        <f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21.537859453912688</v>
      </c>
      <c r="R65" s="141">
        <f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14.193571950328707</v>
      </c>
      <c r="S65" s="141">
        <f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-22.363550710007406</v>
      </c>
      <c r="V65" s="46"/>
      <c r="W65" s="46">
        <f t="shared" si="15"/>
        <v>22</v>
      </c>
      <c r="X65" s="46"/>
      <c r="Y65" s="149">
        <f t="shared" ref="Y65:Y79" si="19">IF($Z$41="A",0,IF($Z$41="B",Y64+$Z$42,Y64+$AE$43))</f>
        <v>5.5988795518207271</v>
      </c>
      <c r="Z65" s="107" t="s">
        <v>162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80">
        <f t="shared" si="18"/>
        <v>19</v>
      </c>
      <c r="B66" s="137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/>
      </c>
      <c r="C66" s="137" t="str">
        <f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 xml:space="preserve"> </v>
      </c>
      <c r="D66" s="137" t="str">
        <f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 xml:space="preserve"> </v>
      </c>
      <c r="E66" s="138" t="str">
        <f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 xml:space="preserve"> </v>
      </c>
      <c r="F66" s="138" t="str">
        <f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8" t="str">
        <f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8" t="str">
        <f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 xml:space="preserve"> </v>
      </c>
      <c r="I66" s="139" t="str">
        <f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 xml:space="preserve"> </v>
      </c>
      <c r="J66" s="139" t="str">
        <f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 xml:space="preserve"> </v>
      </c>
      <c r="K66" s="139" t="str">
        <f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 xml:space="preserve"> </v>
      </c>
      <c r="L66" s="140" t="str">
        <f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 xml:space="preserve"> </v>
      </c>
      <c r="M66" s="140" t="str">
        <f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 xml:space="preserve"> </v>
      </c>
      <c r="N66" s="141" t="str">
        <f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0" t="str">
        <f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 xml:space="preserve"> </v>
      </c>
      <c r="P66" s="140" t="str">
        <f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 xml:space="preserve"> </v>
      </c>
      <c r="Q66" s="141" t="str">
        <f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1" t="str">
        <f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1" t="str">
        <f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 xml:space="preserve"> </v>
      </c>
      <c r="V66" s="46"/>
      <c r="W66" s="46">
        <f t="shared" si="15"/>
        <v>23</v>
      </c>
      <c r="X66" s="46"/>
      <c r="Y66" s="149">
        <f t="shared" si="19"/>
        <v>6.1760971055088687</v>
      </c>
      <c r="Z66" s="107" t="s">
        <v>162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si="14"/>
        <v xml:space="preserve"> </v>
      </c>
      <c r="AF66" s="150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0" t="str">
        <f>IF(ISERROR(((VLOOKUP(AD66,'X1'!$B:$AZ,42,FALSE))))=TRUE," ",(((VLOOKUP(AD66,'X1'!$B:$AZ,42,FALSE)))))</f>
        <v xml:space="preserve"> </v>
      </c>
      <c r="AI66" s="150" t="str">
        <f>IF(ISERROR(((VLOOKUP(AD66,'X1'!$B:$AZ,43,FALSE))))=TRUE," ",(((VLOOKUP(AD66,'X1'!$B:$AZ,43,FALSE)))))</f>
        <v xml:space="preserve"> </v>
      </c>
      <c r="AJ66" s="150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80">
        <f t="shared" si="18"/>
        <v>20</v>
      </c>
      <c r="B67" s="137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/>
      </c>
      <c r="C67" s="137" t="str">
        <f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 xml:space="preserve"> </v>
      </c>
      <c r="D67" s="137" t="str">
        <f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 xml:space="preserve"> </v>
      </c>
      <c r="E67" s="138" t="str">
        <f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 xml:space="preserve"> </v>
      </c>
      <c r="F67" s="138" t="str">
        <f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 xml:space="preserve"> </v>
      </c>
      <c r="G67" s="138" t="str">
        <f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 xml:space="preserve"> </v>
      </c>
      <c r="H67" s="138" t="str">
        <f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 xml:space="preserve"> </v>
      </c>
      <c r="I67" s="139" t="str">
        <f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 xml:space="preserve"> </v>
      </c>
      <c r="J67" s="139" t="str">
        <f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 xml:space="preserve"> </v>
      </c>
      <c r="K67" s="139" t="str">
        <f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 xml:space="preserve"> </v>
      </c>
      <c r="L67" s="140" t="str">
        <f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 xml:space="preserve"> </v>
      </c>
      <c r="M67" s="140" t="str">
        <f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 xml:space="preserve"> </v>
      </c>
      <c r="N67" s="141" t="str">
        <f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 xml:space="preserve"> </v>
      </c>
      <c r="O67" s="140" t="str">
        <f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 xml:space="preserve"> </v>
      </c>
      <c r="P67" s="140" t="str">
        <f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 xml:space="preserve"> </v>
      </c>
      <c r="Q67" s="141" t="str">
        <f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1" t="str">
        <f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 xml:space="preserve"> </v>
      </c>
      <c r="S67" s="141" t="str">
        <f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 xml:space="preserve"> </v>
      </c>
      <c r="V67" s="46"/>
      <c r="W67" s="46">
        <f t="shared" si="15"/>
        <v>24</v>
      </c>
      <c r="X67" s="46"/>
      <c r="Y67" s="149">
        <f t="shared" si="19"/>
        <v>6.7533146591970104</v>
      </c>
      <c r="Z67" s="108" t="s">
        <v>162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80">
        <f t="shared" si="18"/>
        <v>21</v>
      </c>
      <c r="B68" s="137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/>
      </c>
      <c r="C68" s="137" t="str">
        <f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 xml:space="preserve"> </v>
      </c>
      <c r="D68" s="137" t="str">
        <f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 xml:space="preserve"> </v>
      </c>
      <c r="E68" s="138" t="str">
        <f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 xml:space="preserve"> </v>
      </c>
      <c r="F68" s="138" t="str">
        <f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 xml:space="preserve"> </v>
      </c>
      <c r="G68" s="138" t="str">
        <f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 xml:space="preserve"> </v>
      </c>
      <c r="H68" s="138" t="str">
        <f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 xml:space="preserve"> </v>
      </c>
      <c r="I68" s="139" t="str">
        <f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 xml:space="preserve"> </v>
      </c>
      <c r="J68" s="139" t="str">
        <f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 xml:space="preserve"> </v>
      </c>
      <c r="K68" s="139" t="str">
        <f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 xml:space="preserve"> </v>
      </c>
      <c r="L68" s="140" t="str">
        <f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 xml:space="preserve"> </v>
      </c>
      <c r="M68" s="140" t="str">
        <f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 xml:space="preserve"> </v>
      </c>
      <c r="N68" s="141" t="str">
        <f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40" t="str">
        <f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 xml:space="preserve"> </v>
      </c>
      <c r="P68" s="140" t="str">
        <f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 xml:space="preserve"> </v>
      </c>
      <c r="Q68" s="141" t="str">
        <f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1" t="str">
        <f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41" t="str">
        <f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 xml:space="preserve"> </v>
      </c>
      <c r="V68" s="46"/>
      <c r="W68" s="46">
        <f t="shared" si="15"/>
        <v>25</v>
      </c>
      <c r="X68" s="46"/>
      <c r="Y68" s="149">
        <f t="shared" si="19"/>
        <v>7.330532212885152</v>
      </c>
      <c r="Z68" s="108" t="s">
        <v>162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80">
        <f t="shared" si="18"/>
        <v>22</v>
      </c>
      <c r="B69" s="137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/>
      </c>
      <c r="C69" s="137" t="str">
        <f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 xml:space="preserve"> </v>
      </c>
      <c r="D69" s="137" t="str">
        <f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 xml:space="preserve"> </v>
      </c>
      <c r="E69" s="138" t="str">
        <f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 xml:space="preserve"> </v>
      </c>
      <c r="F69" s="138" t="str">
        <f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 xml:space="preserve"> </v>
      </c>
      <c r="G69" s="138" t="str">
        <f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 xml:space="preserve"> </v>
      </c>
      <c r="H69" s="138" t="str">
        <f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 xml:space="preserve"> </v>
      </c>
      <c r="I69" s="139" t="str">
        <f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 xml:space="preserve"> </v>
      </c>
      <c r="J69" s="139" t="str">
        <f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 xml:space="preserve"> </v>
      </c>
      <c r="K69" s="139" t="str">
        <f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 xml:space="preserve"> </v>
      </c>
      <c r="L69" s="140" t="str">
        <f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 xml:space="preserve"> </v>
      </c>
      <c r="M69" s="140" t="str">
        <f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 xml:space="preserve"> </v>
      </c>
      <c r="N69" s="141" t="str">
        <f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0" t="str">
        <f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 xml:space="preserve"> </v>
      </c>
      <c r="P69" s="140" t="str">
        <f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 xml:space="preserve"> </v>
      </c>
      <c r="Q69" s="141" t="str">
        <f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1" t="str">
        <f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 xml:space="preserve"> </v>
      </c>
      <c r="S69" s="141" t="str">
        <f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 xml:space="preserve"> </v>
      </c>
      <c r="V69" s="46"/>
      <c r="W69" s="46">
        <f t="shared" si="15"/>
        <v>26</v>
      </c>
      <c r="X69" s="46"/>
      <c r="Y69" s="149">
        <f t="shared" si="19"/>
        <v>7.9077497665732936</v>
      </c>
      <c r="Z69" s="108" t="s">
        <v>162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80">
        <f t="shared" si="18"/>
        <v>23</v>
      </c>
      <c r="B70" s="137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/>
      </c>
      <c r="C70" s="137" t="str">
        <f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 xml:space="preserve"> </v>
      </c>
      <c r="D70" s="137" t="str">
        <f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 xml:space="preserve"> </v>
      </c>
      <c r="E70" s="138" t="str">
        <f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 xml:space="preserve"> </v>
      </c>
      <c r="F70" s="138" t="str">
        <f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 xml:space="preserve"> </v>
      </c>
      <c r="G70" s="138" t="str">
        <f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 xml:space="preserve"> </v>
      </c>
      <c r="H70" s="138" t="str">
        <f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 xml:space="preserve"> </v>
      </c>
      <c r="I70" s="139" t="str">
        <f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 xml:space="preserve"> </v>
      </c>
      <c r="J70" s="139" t="str">
        <f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 xml:space="preserve"> </v>
      </c>
      <c r="K70" s="139" t="str">
        <f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 xml:space="preserve"> </v>
      </c>
      <c r="L70" s="140" t="str">
        <f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 xml:space="preserve"> </v>
      </c>
      <c r="M70" s="140" t="str">
        <f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 xml:space="preserve"> </v>
      </c>
      <c r="N70" s="141" t="str">
        <f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0" t="str">
        <f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 xml:space="preserve"> </v>
      </c>
      <c r="P70" s="140" t="str">
        <f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 xml:space="preserve"> </v>
      </c>
      <c r="Q70" s="141" t="str">
        <f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1" t="str">
        <f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 xml:space="preserve"> </v>
      </c>
      <c r="S70" s="141" t="str">
        <f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 xml:space="preserve"> </v>
      </c>
      <c r="V70" s="46"/>
      <c r="W70" s="46">
        <f t="shared" si="15"/>
        <v>27</v>
      </c>
      <c r="X70" s="46"/>
      <c r="Y70" s="149">
        <f t="shared" si="19"/>
        <v>8.4849673202614362</v>
      </c>
      <c r="Z70" s="109" t="s">
        <v>162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80">
        <f t="shared" si="18"/>
        <v>24</v>
      </c>
      <c r="B71" s="137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/>
      </c>
      <c r="C71" s="137" t="str">
        <f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 xml:space="preserve"> </v>
      </c>
      <c r="D71" s="137" t="str">
        <f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 xml:space="preserve"> </v>
      </c>
      <c r="E71" s="138" t="str">
        <f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 xml:space="preserve"> </v>
      </c>
      <c r="F71" s="138" t="str">
        <f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 xml:space="preserve"> </v>
      </c>
      <c r="G71" s="138" t="str">
        <f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 xml:space="preserve"> </v>
      </c>
      <c r="H71" s="138" t="str">
        <f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 xml:space="preserve"> </v>
      </c>
      <c r="I71" s="139" t="str">
        <f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 xml:space="preserve"> </v>
      </c>
      <c r="J71" s="139" t="str">
        <f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 xml:space="preserve"> </v>
      </c>
      <c r="K71" s="139" t="str">
        <f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 xml:space="preserve"> </v>
      </c>
      <c r="L71" s="140" t="str">
        <f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 xml:space="preserve"> </v>
      </c>
      <c r="M71" s="140" t="str">
        <f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 xml:space="preserve"> </v>
      </c>
      <c r="N71" s="141" t="str">
        <f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40" t="str">
        <f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 xml:space="preserve"> </v>
      </c>
      <c r="P71" s="140" t="str">
        <f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 xml:space="preserve"> </v>
      </c>
      <c r="Q71" s="141" t="str">
        <f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1" t="str">
        <f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 xml:space="preserve"> </v>
      </c>
      <c r="S71" s="141" t="str">
        <f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 xml:space="preserve"> </v>
      </c>
      <c r="V71" s="46"/>
      <c r="W71" s="46">
        <f t="shared" si="15"/>
        <v>28</v>
      </c>
      <c r="X71" s="46"/>
      <c r="Y71" s="149">
        <f t="shared" si="19"/>
        <v>9.0621848739495778</v>
      </c>
      <c r="Z71" s="151" t="s">
        <v>162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80">
        <f t="shared" si="18"/>
        <v>25</v>
      </c>
      <c r="B72" s="137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/>
      </c>
      <c r="C72" s="137" t="str">
        <f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 xml:space="preserve"> </v>
      </c>
      <c r="D72" s="137" t="str">
        <f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 xml:space="preserve"> </v>
      </c>
      <c r="E72" s="138" t="str">
        <f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 xml:space="preserve"> </v>
      </c>
      <c r="F72" s="138" t="str">
        <f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 xml:space="preserve"> </v>
      </c>
      <c r="G72" s="138" t="str">
        <f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 xml:space="preserve"> </v>
      </c>
      <c r="H72" s="138" t="str">
        <f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 xml:space="preserve"> </v>
      </c>
      <c r="I72" s="139" t="str">
        <f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 xml:space="preserve"> </v>
      </c>
      <c r="J72" s="139" t="str">
        <f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 xml:space="preserve"> </v>
      </c>
      <c r="K72" s="139" t="str">
        <f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 xml:space="preserve"> </v>
      </c>
      <c r="L72" s="140" t="str">
        <f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 xml:space="preserve"> </v>
      </c>
      <c r="M72" s="140" t="str">
        <f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 xml:space="preserve"> </v>
      </c>
      <c r="N72" s="141" t="str">
        <f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40" t="str">
        <f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 xml:space="preserve"> </v>
      </c>
      <c r="P72" s="140" t="str">
        <f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 xml:space="preserve"> </v>
      </c>
      <c r="Q72" s="141" t="str">
        <f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 xml:space="preserve"> </v>
      </c>
      <c r="R72" s="141" t="str">
        <f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1" t="str">
        <f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 xml:space="preserve"> </v>
      </c>
      <c r="V72" s="46"/>
      <c r="W72" s="46">
        <f t="shared" si="15"/>
        <v>29</v>
      </c>
      <c r="X72" s="46"/>
      <c r="Y72" s="149">
        <f t="shared" si="19"/>
        <v>9.6394024276377195</v>
      </c>
      <c r="Z72" s="110" t="s">
        <v>162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80">
        <f t="shared" si="18"/>
        <v>26</v>
      </c>
      <c r="B73" s="137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/>
      </c>
      <c r="C73" s="137" t="str">
        <f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 xml:space="preserve"> </v>
      </c>
      <c r="D73" s="137" t="str">
        <f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 xml:space="preserve"> </v>
      </c>
      <c r="E73" s="138" t="str">
        <f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 xml:space="preserve"> </v>
      </c>
      <c r="F73" s="138" t="str">
        <f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 xml:space="preserve"> </v>
      </c>
      <c r="G73" s="138" t="str">
        <f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 xml:space="preserve"> </v>
      </c>
      <c r="H73" s="138" t="str">
        <f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 xml:space="preserve"> </v>
      </c>
      <c r="I73" s="139" t="str">
        <f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 xml:space="preserve"> </v>
      </c>
      <c r="J73" s="139" t="str">
        <f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 xml:space="preserve"> </v>
      </c>
      <c r="K73" s="139" t="str">
        <f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 xml:space="preserve"> </v>
      </c>
      <c r="L73" s="140" t="str">
        <f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 xml:space="preserve"> </v>
      </c>
      <c r="M73" s="140" t="str">
        <f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 xml:space="preserve"> </v>
      </c>
      <c r="N73" s="141" t="str">
        <f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 xml:space="preserve"> </v>
      </c>
      <c r="O73" s="140" t="str">
        <f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 xml:space="preserve"> </v>
      </c>
      <c r="P73" s="140" t="str">
        <f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 xml:space="preserve"> </v>
      </c>
      <c r="Q73" s="141" t="str">
        <f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 xml:space="preserve"> </v>
      </c>
      <c r="R73" s="141" t="str">
        <f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1" t="str">
        <f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 xml:space="preserve"> </v>
      </c>
      <c r="V73" s="46"/>
      <c r="W73" s="46">
        <f t="shared" si="15"/>
        <v>30</v>
      </c>
      <c r="X73" s="46"/>
      <c r="Y73" s="149">
        <f t="shared" si="19"/>
        <v>10.216619981325861</v>
      </c>
      <c r="Z73" s="111" t="s">
        <v>162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80">
        <f t="shared" si="18"/>
        <v>27</v>
      </c>
      <c r="B74" s="137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/>
      </c>
      <c r="C74" s="137" t="str">
        <f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 xml:space="preserve"> </v>
      </c>
      <c r="D74" s="137" t="str">
        <f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 xml:space="preserve"> </v>
      </c>
      <c r="E74" s="138" t="str">
        <f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 xml:space="preserve"> </v>
      </c>
      <c r="F74" s="138" t="str">
        <f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 xml:space="preserve"> </v>
      </c>
      <c r="G74" s="138" t="str">
        <f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 xml:space="preserve"> </v>
      </c>
      <c r="H74" s="138" t="str">
        <f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 xml:space="preserve"> </v>
      </c>
      <c r="I74" s="139" t="str">
        <f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 xml:space="preserve"> </v>
      </c>
      <c r="J74" s="139" t="str">
        <f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 xml:space="preserve"> </v>
      </c>
      <c r="K74" s="139" t="str">
        <f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 xml:space="preserve"> </v>
      </c>
      <c r="L74" s="140" t="str">
        <f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 xml:space="preserve"> </v>
      </c>
      <c r="M74" s="140" t="str">
        <f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 xml:space="preserve"> </v>
      </c>
      <c r="N74" s="141" t="str">
        <f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0" t="str">
        <f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 xml:space="preserve"> </v>
      </c>
      <c r="P74" s="140" t="str">
        <f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 xml:space="preserve"> </v>
      </c>
      <c r="Q74" s="141" t="str">
        <f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 xml:space="preserve"> </v>
      </c>
      <c r="R74" s="141" t="str">
        <f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1" t="str">
        <f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 xml:space="preserve"> </v>
      </c>
      <c r="V74" s="46"/>
      <c r="W74" s="46">
        <f t="shared" si="15"/>
        <v>31</v>
      </c>
      <c r="X74" s="46"/>
      <c r="Y74" s="149">
        <f t="shared" si="19"/>
        <v>10.793837535014003</v>
      </c>
      <c r="Z74" s="152" t="s">
        <v>162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80">
        <f t="shared" si="18"/>
        <v>28</v>
      </c>
      <c r="B75" s="137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/>
      </c>
      <c r="C75" s="137" t="str">
        <f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 xml:space="preserve"> </v>
      </c>
      <c r="D75" s="137" t="str">
        <f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 xml:space="preserve"> </v>
      </c>
      <c r="E75" s="138" t="str">
        <f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 xml:space="preserve"> </v>
      </c>
      <c r="F75" s="138" t="str">
        <f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 xml:space="preserve"> </v>
      </c>
      <c r="G75" s="138" t="str">
        <f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 xml:space="preserve"> </v>
      </c>
      <c r="H75" s="138" t="str">
        <f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 xml:space="preserve"> </v>
      </c>
      <c r="I75" s="139" t="str">
        <f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 xml:space="preserve"> </v>
      </c>
      <c r="J75" s="139" t="str">
        <f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 xml:space="preserve"> </v>
      </c>
      <c r="K75" s="139" t="str">
        <f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 xml:space="preserve"> </v>
      </c>
      <c r="L75" s="140" t="str">
        <f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 xml:space="preserve"> </v>
      </c>
      <c r="M75" s="140" t="str">
        <f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 xml:space="preserve"> </v>
      </c>
      <c r="N75" s="141" t="str">
        <f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0" t="str">
        <f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 xml:space="preserve"> </v>
      </c>
      <c r="P75" s="140" t="str">
        <f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 xml:space="preserve"> </v>
      </c>
      <c r="Q75" s="141" t="str">
        <f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41" t="str">
        <f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1" t="str">
        <f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 xml:space="preserve"> </v>
      </c>
      <c r="V75" s="46"/>
      <c r="W75" s="46">
        <f t="shared" si="15"/>
        <v>32</v>
      </c>
      <c r="X75" s="46"/>
      <c r="Y75" s="149">
        <f t="shared" si="19"/>
        <v>11.371055088702144</v>
      </c>
      <c r="Z75" s="112" t="s">
        <v>162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80">
        <f t="shared" si="18"/>
        <v>29</v>
      </c>
      <c r="B76" s="137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/>
      </c>
      <c r="C76" s="137" t="str">
        <f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 xml:space="preserve"> </v>
      </c>
      <c r="D76" s="137" t="str">
        <f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 xml:space="preserve"> </v>
      </c>
      <c r="E76" s="138" t="str">
        <f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 xml:space="preserve"> </v>
      </c>
      <c r="F76" s="138" t="str">
        <f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 xml:space="preserve"> </v>
      </c>
      <c r="G76" s="138" t="str">
        <f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 xml:space="preserve"> </v>
      </c>
      <c r="H76" s="138" t="str">
        <f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 xml:space="preserve"> </v>
      </c>
      <c r="I76" s="139" t="str">
        <f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 xml:space="preserve"> </v>
      </c>
      <c r="J76" s="139" t="str">
        <f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 xml:space="preserve"> </v>
      </c>
      <c r="K76" s="139" t="str">
        <f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 xml:space="preserve"> </v>
      </c>
      <c r="L76" s="140" t="str">
        <f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 xml:space="preserve"> </v>
      </c>
      <c r="M76" s="140" t="str">
        <f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 xml:space="preserve"> </v>
      </c>
      <c r="N76" s="141" t="str">
        <f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40" t="str">
        <f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 xml:space="preserve"> </v>
      </c>
      <c r="P76" s="140" t="str">
        <f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 xml:space="preserve"> </v>
      </c>
      <c r="Q76" s="141" t="str">
        <f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1" t="str">
        <f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 xml:space="preserve"> </v>
      </c>
      <c r="S76" s="141" t="str">
        <f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 xml:space="preserve"> </v>
      </c>
      <c r="V76" s="46"/>
      <c r="W76" s="46">
        <f t="shared" si="15"/>
        <v>33</v>
      </c>
      <c r="X76" s="46"/>
      <c r="Y76" s="149">
        <f t="shared" si="19"/>
        <v>11.948272642390286</v>
      </c>
      <c r="Z76" s="153" t="s">
        <v>162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80">
        <f t="shared" si="18"/>
        <v>30</v>
      </c>
      <c r="B77" s="137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/>
      </c>
      <c r="C77" s="137" t="str">
        <f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 xml:space="preserve"> </v>
      </c>
      <c r="D77" s="137" t="str">
        <f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 xml:space="preserve"> </v>
      </c>
      <c r="E77" s="138" t="str">
        <f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 xml:space="preserve"> </v>
      </c>
      <c r="F77" s="138" t="str">
        <f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 xml:space="preserve"> </v>
      </c>
      <c r="G77" s="138" t="str">
        <f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 xml:space="preserve"> </v>
      </c>
      <c r="H77" s="138" t="str">
        <f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 xml:space="preserve"> </v>
      </c>
      <c r="I77" s="139" t="str">
        <f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 xml:space="preserve"> </v>
      </c>
      <c r="J77" s="139" t="str">
        <f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 xml:space="preserve"> </v>
      </c>
      <c r="K77" s="139" t="str">
        <f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 xml:space="preserve"> </v>
      </c>
      <c r="L77" s="140" t="str">
        <f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 xml:space="preserve"> </v>
      </c>
      <c r="M77" s="140" t="str">
        <f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 xml:space="preserve"> </v>
      </c>
      <c r="N77" s="141" t="str">
        <f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 xml:space="preserve"> </v>
      </c>
      <c r="O77" s="140" t="str">
        <f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 xml:space="preserve"> </v>
      </c>
      <c r="P77" s="140" t="str">
        <f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 xml:space="preserve"> </v>
      </c>
      <c r="Q77" s="141" t="str">
        <f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1" t="str">
        <f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 xml:space="preserve"> </v>
      </c>
      <c r="S77" s="141" t="str">
        <f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 xml:space="preserve"> </v>
      </c>
      <c r="V77" s="46"/>
      <c r="W77" s="46">
        <f t="shared" si="15"/>
        <v>34</v>
      </c>
      <c r="X77" s="46"/>
      <c r="Y77" s="149">
        <f t="shared" si="19"/>
        <v>12.525490196078428</v>
      </c>
      <c r="Z77" s="113" t="s">
        <v>162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80">
        <f t="shared" si="18"/>
        <v>31</v>
      </c>
      <c r="B78" s="137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/>
      </c>
      <c r="C78" s="137" t="str">
        <f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 xml:space="preserve"> </v>
      </c>
      <c r="D78" s="137" t="str">
        <f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 xml:space="preserve"> </v>
      </c>
      <c r="E78" s="138" t="str">
        <f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 xml:space="preserve"> </v>
      </c>
      <c r="F78" s="138" t="str">
        <f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 xml:space="preserve"> </v>
      </c>
      <c r="G78" s="138" t="str">
        <f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 xml:space="preserve"> </v>
      </c>
      <c r="H78" s="138" t="str">
        <f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 xml:space="preserve"> </v>
      </c>
      <c r="I78" s="139" t="str">
        <f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 xml:space="preserve"> </v>
      </c>
      <c r="J78" s="139" t="str">
        <f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 xml:space="preserve"> </v>
      </c>
      <c r="K78" s="139" t="str">
        <f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 xml:space="preserve"> </v>
      </c>
      <c r="L78" s="140" t="str">
        <f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 xml:space="preserve"> </v>
      </c>
      <c r="M78" s="140" t="str">
        <f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 xml:space="preserve"> </v>
      </c>
      <c r="N78" s="141" t="str">
        <f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 xml:space="preserve"> </v>
      </c>
      <c r="O78" s="140" t="str">
        <f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 xml:space="preserve"> </v>
      </c>
      <c r="P78" s="140" t="str">
        <f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 xml:space="preserve"> </v>
      </c>
      <c r="Q78" s="141" t="str">
        <f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41" t="str">
        <f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 xml:space="preserve"> </v>
      </c>
      <c r="S78" s="141" t="str">
        <f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 xml:space="preserve"> </v>
      </c>
      <c r="V78" s="46"/>
      <c r="W78" s="46">
        <f t="shared" si="15"/>
        <v>35</v>
      </c>
      <c r="X78" s="46"/>
      <c r="Y78" s="149">
        <f t="shared" si="19"/>
        <v>13.102707749766569</v>
      </c>
      <c r="Z78" s="114" t="s">
        <v>162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80">
        <f t="shared" si="18"/>
        <v>32</v>
      </c>
      <c r="B79" s="137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/>
      </c>
      <c r="C79" s="137" t="str">
        <f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 xml:space="preserve"> </v>
      </c>
      <c r="D79" s="137" t="str">
        <f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 xml:space="preserve"> </v>
      </c>
      <c r="E79" s="138" t="str">
        <f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 xml:space="preserve"> </v>
      </c>
      <c r="F79" s="138" t="str">
        <f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 xml:space="preserve"> </v>
      </c>
      <c r="G79" s="138" t="str">
        <f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 xml:space="preserve"> </v>
      </c>
      <c r="H79" s="138" t="str">
        <f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 xml:space="preserve"> </v>
      </c>
      <c r="I79" s="139" t="str">
        <f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 xml:space="preserve"> </v>
      </c>
      <c r="J79" s="139" t="str">
        <f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 xml:space="preserve"> </v>
      </c>
      <c r="K79" s="139" t="str">
        <f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 xml:space="preserve"> </v>
      </c>
      <c r="L79" s="140" t="str">
        <f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 xml:space="preserve"> </v>
      </c>
      <c r="M79" s="140" t="str">
        <f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 xml:space="preserve"> </v>
      </c>
      <c r="N79" s="141" t="str">
        <f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40" t="str">
        <f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 xml:space="preserve"> </v>
      </c>
      <c r="P79" s="140" t="str">
        <f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 xml:space="preserve"> </v>
      </c>
      <c r="Q79" s="141" t="str">
        <f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 xml:space="preserve"> </v>
      </c>
      <c r="R79" s="141" t="str">
        <f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 xml:space="preserve"> </v>
      </c>
      <c r="S79" s="141" t="str">
        <f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 xml:space="preserve"> </v>
      </c>
      <c r="V79" s="46"/>
      <c r="W79" s="46">
        <f t="shared" si="15"/>
        <v>36</v>
      </c>
      <c r="X79" s="46"/>
      <c r="Y79" s="149">
        <f t="shared" si="19"/>
        <v>13.679925303454711</v>
      </c>
      <c r="Z79" s="115" t="s">
        <v>162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80">
        <f t="shared" si="18"/>
        <v>33</v>
      </c>
      <c r="B80" s="137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/>
      </c>
      <c r="C80" s="137" t="str">
        <f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 xml:space="preserve"> </v>
      </c>
      <c r="D80" s="137" t="str">
        <f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 xml:space="preserve"> </v>
      </c>
      <c r="E80" s="138" t="str">
        <f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 xml:space="preserve"> </v>
      </c>
      <c r="F80" s="138" t="str">
        <f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 xml:space="preserve"> </v>
      </c>
      <c r="G80" s="138" t="str">
        <f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 xml:space="preserve"> </v>
      </c>
      <c r="H80" s="138" t="str">
        <f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 xml:space="preserve"> </v>
      </c>
      <c r="I80" s="139" t="str">
        <f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 xml:space="preserve"> </v>
      </c>
      <c r="J80" s="139" t="str">
        <f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 xml:space="preserve"> </v>
      </c>
      <c r="K80" s="139" t="str">
        <f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 xml:space="preserve"> </v>
      </c>
      <c r="L80" s="140" t="str">
        <f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 xml:space="preserve"> </v>
      </c>
      <c r="M80" s="140" t="str">
        <f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 xml:space="preserve"> </v>
      </c>
      <c r="N80" s="141" t="str">
        <f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0" t="str">
        <f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 xml:space="preserve"> </v>
      </c>
      <c r="P80" s="140" t="str">
        <f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 xml:space="preserve"> </v>
      </c>
      <c r="Q80" s="141" t="str">
        <f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 xml:space="preserve"> </v>
      </c>
      <c r="R80" s="141" t="str">
        <f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 xml:space="preserve"> </v>
      </c>
      <c r="S80" s="141" t="str">
        <f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 xml:space="preserve"> </v>
      </c>
      <c r="V80" s="46"/>
      <c r="W80" s="46">
        <f t="shared" si="15"/>
        <v>37</v>
      </c>
      <c r="X80" s="46"/>
      <c r="Y80" s="148">
        <f>IF($Z$41="A",0,IF($Z$41="B",((Y79+$Z$42)+0.00001),Y79+$AE$43))</f>
        <v>14.257152857142852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80">
        <f t="shared" si="18"/>
        <v>34</v>
      </c>
      <c r="B81" s="137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/>
      </c>
      <c r="C81" s="137" t="str">
        <f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 xml:space="preserve"> </v>
      </c>
      <c r="D81" s="137" t="str">
        <f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 xml:space="preserve"> </v>
      </c>
      <c r="E81" s="138" t="str">
        <f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 xml:space="preserve"> </v>
      </c>
      <c r="F81" s="138" t="str">
        <f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 xml:space="preserve"> </v>
      </c>
      <c r="G81" s="138" t="str">
        <f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 xml:space="preserve"> </v>
      </c>
      <c r="H81" s="138" t="str">
        <f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 xml:space="preserve"> </v>
      </c>
      <c r="I81" s="139" t="str">
        <f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 xml:space="preserve"> </v>
      </c>
      <c r="J81" s="139" t="str">
        <f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 xml:space="preserve"> </v>
      </c>
      <c r="K81" s="139" t="str">
        <f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 xml:space="preserve"> </v>
      </c>
      <c r="L81" s="140" t="str">
        <f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 xml:space="preserve"> </v>
      </c>
      <c r="M81" s="140" t="str">
        <f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 xml:space="preserve"> </v>
      </c>
      <c r="N81" s="141" t="str">
        <f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0" t="str">
        <f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 xml:space="preserve"> </v>
      </c>
      <c r="P81" s="140" t="str">
        <f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 xml:space="preserve"> </v>
      </c>
      <c r="Q81" s="141" t="str">
        <f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 xml:space="preserve"> </v>
      </c>
      <c r="R81" s="141" t="str">
        <f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 xml:space="preserve"> </v>
      </c>
      <c r="S81" s="141" t="str">
        <f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 xml:space="preserve"> 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1:67" ht="14.1" customHeight="1" x14ac:dyDescent="0.2">
      <c r="A82" s="180">
        <f t="shared" si="18"/>
        <v>35</v>
      </c>
      <c r="B82" s="137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/>
      </c>
      <c r="C82" s="137" t="str">
        <f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 xml:space="preserve"> </v>
      </c>
      <c r="D82" s="137" t="str">
        <f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 xml:space="preserve"> </v>
      </c>
      <c r="E82" s="138" t="str">
        <f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 xml:space="preserve"> </v>
      </c>
      <c r="F82" s="138" t="str">
        <f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38" t="str">
        <f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38" t="str">
        <f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 xml:space="preserve"> </v>
      </c>
      <c r="I82" s="139" t="str">
        <f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 xml:space="preserve"> </v>
      </c>
      <c r="J82" s="139" t="str">
        <f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 xml:space="preserve"> </v>
      </c>
      <c r="K82" s="139" t="str">
        <f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 xml:space="preserve"> </v>
      </c>
      <c r="L82" s="140" t="str">
        <f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 xml:space="preserve"> </v>
      </c>
      <c r="M82" s="140" t="str">
        <f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 xml:space="preserve"> </v>
      </c>
      <c r="N82" s="141" t="str">
        <f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40" t="str">
        <f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 xml:space="preserve"> </v>
      </c>
      <c r="P82" s="140" t="str">
        <f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 xml:space="preserve"> </v>
      </c>
      <c r="Q82" s="141" t="str">
        <f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41" t="str">
        <f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41" t="str">
        <f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 xml:space="preserve"> 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1:67" ht="14.1" customHeight="1" x14ac:dyDescent="0.2">
      <c r="A83" s="180">
        <f t="shared" si="18"/>
        <v>36</v>
      </c>
      <c r="B83" s="137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/>
      </c>
      <c r="C83" s="137" t="str">
        <f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 xml:space="preserve"> </v>
      </c>
      <c r="D83" s="137" t="str">
        <f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 xml:space="preserve"> </v>
      </c>
      <c r="E83" s="138" t="str">
        <f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 xml:space="preserve"> </v>
      </c>
      <c r="F83" s="138" t="str">
        <f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 xml:space="preserve"> </v>
      </c>
      <c r="G83" s="138" t="str">
        <f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 xml:space="preserve"> </v>
      </c>
      <c r="H83" s="138" t="str">
        <f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 xml:space="preserve"> </v>
      </c>
      <c r="I83" s="139" t="str">
        <f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 xml:space="preserve"> </v>
      </c>
      <c r="J83" s="139" t="str">
        <f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 xml:space="preserve"> </v>
      </c>
      <c r="K83" s="139" t="str">
        <f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 xml:space="preserve"> </v>
      </c>
      <c r="L83" s="140" t="str">
        <f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 xml:space="preserve"> </v>
      </c>
      <c r="M83" s="140" t="str">
        <f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 xml:space="preserve"> </v>
      </c>
      <c r="N83" s="141" t="str">
        <f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 xml:space="preserve"> </v>
      </c>
      <c r="O83" s="140" t="str">
        <f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 xml:space="preserve"> </v>
      </c>
      <c r="P83" s="140" t="str">
        <f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 xml:space="preserve"> </v>
      </c>
      <c r="Q83" s="141" t="str">
        <f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 xml:space="preserve"> </v>
      </c>
      <c r="R83" s="141" t="str">
        <f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 xml:space="preserve"> </v>
      </c>
      <c r="S83" s="141" t="str">
        <f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 xml:space="preserve"> 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1:67" ht="14.1" customHeight="1" x14ac:dyDescent="0.2">
      <c r="A84" s="180" t="s">
        <v>1195</v>
      </c>
      <c r="B84" s="137" t="e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#N/A</v>
      </c>
      <c r="C84" s="137" t="str">
        <f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 xml:space="preserve"> </v>
      </c>
      <c r="D84" s="137" t="str">
        <f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 xml:space="preserve"> </v>
      </c>
      <c r="E84" s="138" t="str">
        <f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 xml:space="preserve"> </v>
      </c>
      <c r="F84" s="138" t="str">
        <f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 xml:space="preserve"> </v>
      </c>
      <c r="G84" s="138" t="str">
        <f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 xml:space="preserve"> </v>
      </c>
      <c r="H84" s="138" t="str">
        <f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 xml:space="preserve"> </v>
      </c>
      <c r="I84" s="139" t="str">
        <f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 xml:space="preserve"> </v>
      </c>
      <c r="J84" s="139" t="str">
        <f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 xml:space="preserve"> </v>
      </c>
      <c r="K84" s="139" t="str">
        <f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 xml:space="preserve"> </v>
      </c>
      <c r="L84" s="140" t="str">
        <f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 xml:space="preserve"> </v>
      </c>
      <c r="M84" s="140" t="str">
        <f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 xml:space="preserve"> </v>
      </c>
      <c r="N84" s="141" t="str">
        <f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 xml:space="preserve"> </v>
      </c>
      <c r="O84" s="140" t="str">
        <f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 xml:space="preserve"> </v>
      </c>
      <c r="P84" s="140" t="str">
        <f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 xml:space="preserve"> </v>
      </c>
      <c r="Q84" s="141" t="str">
        <f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 xml:space="preserve"> </v>
      </c>
      <c r="R84" s="141" t="str">
        <f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 xml:space="preserve"> </v>
      </c>
      <c r="S84" s="141" t="str">
        <f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 xml:space="preserve"> 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1:67" ht="14.1" customHeight="1" x14ac:dyDescent="0.2">
      <c r="A85" s="180" t="s">
        <v>1195</v>
      </c>
      <c r="B85" s="137" t="e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#N/A</v>
      </c>
      <c r="C85" s="137" t="str">
        <f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 xml:space="preserve"> </v>
      </c>
      <c r="D85" s="137" t="str">
        <f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 xml:space="preserve"> </v>
      </c>
      <c r="E85" s="138" t="str">
        <f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 xml:space="preserve"> </v>
      </c>
      <c r="F85" s="138" t="str">
        <f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 xml:space="preserve"> </v>
      </c>
      <c r="G85" s="138" t="str">
        <f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 xml:space="preserve"> </v>
      </c>
      <c r="H85" s="138" t="str">
        <f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 xml:space="preserve"> </v>
      </c>
      <c r="I85" s="139" t="str">
        <f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 xml:space="preserve"> </v>
      </c>
      <c r="J85" s="139" t="str">
        <f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 xml:space="preserve"> </v>
      </c>
      <c r="K85" s="139" t="str">
        <f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 xml:space="preserve"> </v>
      </c>
      <c r="L85" s="140" t="str">
        <f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 xml:space="preserve"> </v>
      </c>
      <c r="M85" s="140" t="str">
        <f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 xml:space="preserve"> </v>
      </c>
      <c r="N85" s="141" t="str">
        <f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0" t="str">
        <f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 xml:space="preserve"> </v>
      </c>
      <c r="P85" s="140" t="str">
        <f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 xml:space="preserve"> </v>
      </c>
      <c r="Q85" s="141" t="str">
        <f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 xml:space="preserve"> </v>
      </c>
      <c r="R85" s="141" t="str">
        <f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 xml:space="preserve"> </v>
      </c>
      <c r="S85" s="141" t="str">
        <f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 xml:space="preserve"> 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1:67" ht="14.1" customHeight="1" x14ac:dyDescent="0.2">
      <c r="A86" s="180" t="s">
        <v>1195</v>
      </c>
      <c r="B86" s="137" t="e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#N/A</v>
      </c>
      <c r="C86" s="137" t="str">
        <f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 xml:space="preserve"> </v>
      </c>
      <c r="D86" s="137" t="str">
        <f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 xml:space="preserve"> </v>
      </c>
      <c r="E86" s="138" t="str">
        <f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 xml:space="preserve"> </v>
      </c>
      <c r="F86" s="138" t="str">
        <f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 xml:space="preserve"> </v>
      </c>
      <c r="G86" s="138" t="str">
        <f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 xml:space="preserve"> </v>
      </c>
      <c r="H86" s="138" t="str">
        <f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 xml:space="preserve"> </v>
      </c>
      <c r="I86" s="139" t="str">
        <f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 xml:space="preserve"> </v>
      </c>
      <c r="J86" s="139" t="str">
        <f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 xml:space="preserve"> </v>
      </c>
      <c r="K86" s="139" t="str">
        <f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 xml:space="preserve"> </v>
      </c>
      <c r="L86" s="140" t="str">
        <f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 xml:space="preserve"> </v>
      </c>
      <c r="M86" s="140" t="str">
        <f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 xml:space="preserve"> </v>
      </c>
      <c r="N86" s="141" t="str">
        <f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0" t="str">
        <f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 xml:space="preserve"> </v>
      </c>
      <c r="P86" s="140" t="str">
        <f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 xml:space="preserve"> </v>
      </c>
      <c r="Q86" s="141" t="str">
        <f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 xml:space="preserve"> </v>
      </c>
      <c r="R86" s="141" t="str">
        <f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 xml:space="preserve"> </v>
      </c>
      <c r="S86" s="141" t="str">
        <f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 xml:space="preserve"> 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1:67" ht="14.1" customHeight="1" x14ac:dyDescent="0.2">
      <c r="A87" s="180" t="s">
        <v>1195</v>
      </c>
      <c r="B87" s="137" t="e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#N/A</v>
      </c>
      <c r="C87" s="137" t="str">
        <f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 xml:space="preserve"> </v>
      </c>
      <c r="D87" s="137" t="str">
        <f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 xml:space="preserve"> </v>
      </c>
      <c r="E87" s="138" t="str">
        <f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 xml:space="preserve"> </v>
      </c>
      <c r="F87" s="138" t="str">
        <f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 xml:space="preserve"> </v>
      </c>
      <c r="G87" s="138" t="str">
        <f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 xml:space="preserve"> </v>
      </c>
      <c r="H87" s="138" t="str">
        <f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 xml:space="preserve"> </v>
      </c>
      <c r="I87" s="139" t="str">
        <f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 xml:space="preserve"> </v>
      </c>
      <c r="J87" s="139" t="str">
        <f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 xml:space="preserve"> </v>
      </c>
      <c r="K87" s="139" t="str">
        <f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 xml:space="preserve"> </v>
      </c>
      <c r="L87" s="140" t="str">
        <f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 xml:space="preserve"> </v>
      </c>
      <c r="M87" s="140" t="str">
        <f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 xml:space="preserve"> </v>
      </c>
      <c r="N87" s="141" t="str">
        <f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0" t="str">
        <f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 xml:space="preserve"> </v>
      </c>
      <c r="P87" s="140" t="str">
        <f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 xml:space="preserve"> </v>
      </c>
      <c r="Q87" s="141" t="str">
        <f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41" t="str">
        <f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 xml:space="preserve"> </v>
      </c>
      <c r="S87" s="141" t="str">
        <f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 xml:space="preserve"> 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1:67" ht="14.1" customHeight="1" x14ac:dyDescent="0.2">
      <c r="A88" s="180" t="s">
        <v>1195</v>
      </c>
      <c r="B88" s="137" t="e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#N/A</v>
      </c>
      <c r="C88" s="137" t="str">
        <f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 xml:space="preserve"> </v>
      </c>
      <c r="D88" s="137" t="str">
        <f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 xml:space="preserve"> </v>
      </c>
      <c r="E88" s="138" t="str">
        <f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 xml:space="preserve"> </v>
      </c>
      <c r="F88" s="138" t="str">
        <f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 xml:space="preserve"> </v>
      </c>
      <c r="G88" s="138" t="str">
        <f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 xml:space="preserve"> </v>
      </c>
      <c r="H88" s="138" t="str">
        <f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 xml:space="preserve"> </v>
      </c>
      <c r="I88" s="139" t="str">
        <f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 xml:space="preserve"> </v>
      </c>
      <c r="J88" s="139" t="str">
        <f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 xml:space="preserve"> </v>
      </c>
      <c r="K88" s="139" t="str">
        <f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 xml:space="preserve"> </v>
      </c>
      <c r="L88" s="140" t="str">
        <f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 xml:space="preserve"> </v>
      </c>
      <c r="M88" s="140" t="str">
        <f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 xml:space="preserve"> </v>
      </c>
      <c r="N88" s="141" t="str">
        <f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 xml:space="preserve"> </v>
      </c>
      <c r="O88" s="140" t="str">
        <f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 xml:space="preserve"> </v>
      </c>
      <c r="P88" s="140" t="str">
        <f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 xml:space="preserve"> </v>
      </c>
      <c r="Q88" s="141" t="str">
        <f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 xml:space="preserve"> </v>
      </c>
      <c r="R88" s="141" t="str">
        <f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 xml:space="preserve"> </v>
      </c>
      <c r="S88" s="141" t="str">
        <f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 xml:space="preserve"> 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1:67" ht="14.1" customHeight="1" x14ac:dyDescent="0.2">
      <c r="A89" s="180" t="s">
        <v>1195</v>
      </c>
      <c r="B89" s="137" t="e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#N/A</v>
      </c>
      <c r="C89" s="137" t="str">
        <f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 xml:space="preserve"> </v>
      </c>
      <c r="D89" s="137" t="str">
        <f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 xml:space="preserve"> </v>
      </c>
      <c r="E89" s="138" t="str">
        <f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 xml:space="preserve"> </v>
      </c>
      <c r="F89" s="138" t="str">
        <f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 xml:space="preserve"> </v>
      </c>
      <c r="G89" s="138" t="str">
        <f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 xml:space="preserve"> </v>
      </c>
      <c r="H89" s="138" t="str">
        <f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 xml:space="preserve"> </v>
      </c>
      <c r="I89" s="139" t="str">
        <f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 xml:space="preserve"> </v>
      </c>
      <c r="J89" s="139" t="str">
        <f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 xml:space="preserve"> </v>
      </c>
      <c r="K89" s="139" t="str">
        <f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 xml:space="preserve"> </v>
      </c>
      <c r="L89" s="140" t="str">
        <f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 xml:space="preserve"> </v>
      </c>
      <c r="M89" s="140" t="str">
        <f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 xml:space="preserve"> </v>
      </c>
      <c r="N89" s="141" t="str">
        <f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 xml:space="preserve"> </v>
      </c>
      <c r="O89" s="140" t="str">
        <f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 xml:space="preserve"> </v>
      </c>
      <c r="P89" s="140" t="str">
        <f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 xml:space="preserve"> </v>
      </c>
      <c r="Q89" s="141" t="str">
        <f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 xml:space="preserve"> </v>
      </c>
      <c r="R89" s="141" t="str">
        <f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 xml:space="preserve"> </v>
      </c>
      <c r="S89" s="141" t="str">
        <f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 xml:space="preserve"> 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1:67" ht="14.1" customHeight="1" x14ac:dyDescent="0.2">
      <c r="A90" s="180" t="s">
        <v>1195</v>
      </c>
      <c r="B90" s="137" t="e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#N/A</v>
      </c>
      <c r="C90" s="137" t="str">
        <f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 xml:space="preserve"> </v>
      </c>
      <c r="D90" s="137" t="str">
        <f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 xml:space="preserve"> </v>
      </c>
      <c r="E90" s="138" t="str">
        <f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 xml:space="preserve"> </v>
      </c>
      <c r="F90" s="138" t="str">
        <f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 xml:space="preserve"> </v>
      </c>
      <c r="G90" s="138" t="str">
        <f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 xml:space="preserve"> </v>
      </c>
      <c r="H90" s="138" t="str">
        <f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 xml:space="preserve"> </v>
      </c>
      <c r="I90" s="139" t="str">
        <f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 xml:space="preserve"> </v>
      </c>
      <c r="J90" s="139" t="str">
        <f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 xml:space="preserve"> </v>
      </c>
      <c r="K90" s="139" t="str">
        <f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 xml:space="preserve"> </v>
      </c>
      <c r="L90" s="140" t="str">
        <f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 xml:space="preserve"> </v>
      </c>
      <c r="M90" s="140" t="str">
        <f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 xml:space="preserve"> </v>
      </c>
      <c r="N90" s="141" t="str">
        <f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40" t="str">
        <f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 xml:space="preserve"> </v>
      </c>
      <c r="P90" s="140" t="str">
        <f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 xml:space="preserve"> </v>
      </c>
      <c r="Q90" s="141" t="str">
        <f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 xml:space="preserve"> </v>
      </c>
      <c r="R90" s="141" t="str">
        <f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 xml:space="preserve"> </v>
      </c>
      <c r="S90" s="141" t="str">
        <f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 xml:space="preserve"> 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1:67" ht="14.1" customHeight="1" x14ac:dyDescent="0.2">
      <c r="A91" s="180" t="s">
        <v>1195</v>
      </c>
      <c r="B91" s="137" t="e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#N/A</v>
      </c>
      <c r="C91" s="137" t="str">
        <f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 xml:space="preserve"> </v>
      </c>
      <c r="D91" s="137" t="str">
        <f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 xml:space="preserve"> </v>
      </c>
      <c r="E91" s="138" t="str">
        <f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 xml:space="preserve"> </v>
      </c>
      <c r="F91" s="138" t="str">
        <f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 xml:space="preserve"> </v>
      </c>
      <c r="G91" s="138" t="str">
        <f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 xml:space="preserve"> </v>
      </c>
      <c r="H91" s="138" t="str">
        <f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 xml:space="preserve"> </v>
      </c>
      <c r="I91" s="139" t="str">
        <f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 xml:space="preserve"> </v>
      </c>
      <c r="J91" s="139" t="str">
        <f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 xml:space="preserve"> </v>
      </c>
      <c r="K91" s="139" t="str">
        <f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 xml:space="preserve"> </v>
      </c>
      <c r="L91" s="140" t="str">
        <f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 xml:space="preserve"> </v>
      </c>
      <c r="M91" s="140" t="str">
        <f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 xml:space="preserve"> </v>
      </c>
      <c r="N91" s="141" t="str">
        <f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 xml:space="preserve"> </v>
      </c>
      <c r="O91" s="140" t="str">
        <f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 xml:space="preserve"> </v>
      </c>
      <c r="P91" s="140" t="str">
        <f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 xml:space="preserve"> </v>
      </c>
      <c r="Q91" s="141" t="str">
        <f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 xml:space="preserve"> </v>
      </c>
      <c r="R91" s="141" t="str">
        <f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 xml:space="preserve"> </v>
      </c>
      <c r="S91" s="141" t="str">
        <f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 xml:space="preserve"> 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1:67" ht="14.1" customHeight="1" x14ac:dyDescent="0.2">
      <c r="A92" s="180" t="s">
        <v>1195</v>
      </c>
      <c r="B92" s="137" t="e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#N/A</v>
      </c>
      <c r="C92" s="137" t="str">
        <f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 xml:space="preserve"> </v>
      </c>
      <c r="D92" s="137" t="str">
        <f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 xml:space="preserve"> </v>
      </c>
      <c r="E92" s="138" t="str">
        <f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 xml:space="preserve"> </v>
      </c>
      <c r="F92" s="138" t="str">
        <f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 xml:space="preserve"> </v>
      </c>
      <c r="G92" s="138" t="str">
        <f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 xml:space="preserve"> </v>
      </c>
      <c r="H92" s="138" t="str">
        <f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 xml:space="preserve"> </v>
      </c>
      <c r="I92" s="139" t="str">
        <f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 xml:space="preserve"> </v>
      </c>
      <c r="J92" s="139" t="str">
        <f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 xml:space="preserve"> </v>
      </c>
      <c r="K92" s="139" t="str">
        <f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 xml:space="preserve"> </v>
      </c>
      <c r="L92" s="140" t="str">
        <f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 xml:space="preserve"> </v>
      </c>
      <c r="M92" s="140" t="str">
        <f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 xml:space="preserve"> </v>
      </c>
      <c r="N92" s="141" t="str">
        <f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 xml:space="preserve"> </v>
      </c>
      <c r="O92" s="140" t="str">
        <f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 xml:space="preserve"> </v>
      </c>
      <c r="P92" s="140" t="str">
        <f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 xml:space="preserve"> </v>
      </c>
      <c r="Q92" s="141" t="str">
        <f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 xml:space="preserve"> </v>
      </c>
      <c r="R92" s="141" t="str">
        <f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 xml:space="preserve"> </v>
      </c>
      <c r="S92" s="141" t="str">
        <f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 xml:space="preserve"> 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1:67" ht="14.1" customHeight="1" x14ac:dyDescent="0.2">
      <c r="A93" s="180" t="s">
        <v>1195</v>
      </c>
      <c r="B93" s="137" t="e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#N/A</v>
      </c>
      <c r="C93" s="137" t="str">
        <f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 xml:space="preserve"> </v>
      </c>
      <c r="D93" s="137" t="str">
        <f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 xml:space="preserve"> </v>
      </c>
      <c r="E93" s="138" t="str">
        <f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 xml:space="preserve"> </v>
      </c>
      <c r="F93" s="138" t="str">
        <f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 xml:space="preserve"> </v>
      </c>
      <c r="G93" s="138" t="str">
        <f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 xml:space="preserve"> </v>
      </c>
      <c r="H93" s="138" t="str">
        <f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 xml:space="preserve"> </v>
      </c>
      <c r="I93" s="139" t="str">
        <f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 xml:space="preserve"> </v>
      </c>
      <c r="J93" s="139" t="str">
        <f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 xml:space="preserve"> </v>
      </c>
      <c r="K93" s="139" t="str">
        <f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 xml:space="preserve"> </v>
      </c>
      <c r="L93" s="140" t="str">
        <f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 xml:space="preserve"> </v>
      </c>
      <c r="M93" s="140" t="str">
        <f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 xml:space="preserve"> </v>
      </c>
      <c r="N93" s="141" t="str">
        <f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0" t="str">
        <f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 xml:space="preserve"> </v>
      </c>
      <c r="P93" s="140" t="str">
        <f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 xml:space="preserve"> </v>
      </c>
      <c r="Q93" s="141" t="str">
        <f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 xml:space="preserve"> </v>
      </c>
      <c r="R93" s="141" t="str">
        <f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 xml:space="preserve"> </v>
      </c>
      <c r="S93" s="141" t="str">
        <f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 xml:space="preserve"> 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1:67" ht="14.1" customHeight="1" x14ac:dyDescent="0.2">
      <c r="A94" s="180" t="s">
        <v>1195</v>
      </c>
      <c r="B94" s="137" t="e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#N/A</v>
      </c>
      <c r="C94" s="137" t="str">
        <f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 xml:space="preserve"> </v>
      </c>
      <c r="D94" s="137" t="str">
        <f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 xml:space="preserve"> </v>
      </c>
      <c r="E94" s="138" t="str">
        <f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 xml:space="preserve"> </v>
      </c>
      <c r="F94" s="138" t="str">
        <f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 xml:space="preserve"> </v>
      </c>
      <c r="G94" s="138" t="str">
        <f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 xml:space="preserve"> </v>
      </c>
      <c r="H94" s="138" t="str">
        <f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 xml:space="preserve"> </v>
      </c>
      <c r="I94" s="139" t="str">
        <f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 xml:space="preserve"> </v>
      </c>
      <c r="J94" s="139" t="str">
        <f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 xml:space="preserve"> </v>
      </c>
      <c r="K94" s="139" t="str">
        <f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 xml:space="preserve"> </v>
      </c>
      <c r="L94" s="140" t="str">
        <f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 xml:space="preserve"> </v>
      </c>
      <c r="M94" s="140" t="str">
        <f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 xml:space="preserve"> </v>
      </c>
      <c r="N94" s="141" t="str">
        <f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 xml:space="preserve"> </v>
      </c>
      <c r="O94" s="140" t="str">
        <f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 xml:space="preserve"> </v>
      </c>
      <c r="P94" s="140" t="str">
        <f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 xml:space="preserve"> </v>
      </c>
      <c r="Q94" s="141" t="str">
        <f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 xml:space="preserve"> </v>
      </c>
      <c r="R94" s="141" t="str">
        <f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 xml:space="preserve"> </v>
      </c>
      <c r="S94" s="141" t="str">
        <f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 xml:space="preserve"> 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1:67" ht="14.1" customHeight="1" x14ac:dyDescent="0.2">
      <c r="A95" s="180" t="s">
        <v>1195</v>
      </c>
      <c r="B95" s="137" t="e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#N/A</v>
      </c>
      <c r="C95" s="137" t="str">
        <f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 xml:space="preserve"> </v>
      </c>
      <c r="D95" s="137" t="str">
        <f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 xml:space="preserve"> </v>
      </c>
      <c r="E95" s="138" t="str">
        <f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 xml:space="preserve"> </v>
      </c>
      <c r="F95" s="138" t="str">
        <f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 xml:space="preserve"> </v>
      </c>
      <c r="G95" s="138" t="str">
        <f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 xml:space="preserve"> </v>
      </c>
      <c r="H95" s="138" t="str">
        <f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 xml:space="preserve"> </v>
      </c>
      <c r="I95" s="139" t="str">
        <f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 xml:space="preserve"> </v>
      </c>
      <c r="J95" s="139" t="str">
        <f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 xml:space="preserve"> </v>
      </c>
      <c r="K95" s="139" t="str">
        <f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 xml:space="preserve"> </v>
      </c>
      <c r="L95" s="140" t="str">
        <f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 xml:space="preserve"> </v>
      </c>
      <c r="M95" s="140" t="str">
        <f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 xml:space="preserve"> </v>
      </c>
      <c r="N95" s="141" t="str">
        <f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 xml:space="preserve"> </v>
      </c>
      <c r="O95" s="140" t="str">
        <f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 xml:space="preserve"> </v>
      </c>
      <c r="P95" s="140" t="str">
        <f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 xml:space="preserve"> </v>
      </c>
      <c r="Q95" s="141" t="str">
        <f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 xml:space="preserve"> </v>
      </c>
      <c r="R95" s="141" t="str">
        <f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 xml:space="preserve"> </v>
      </c>
      <c r="S95" s="141" t="str">
        <f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 xml:space="preserve"> 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1:67" ht="14.1" customHeight="1" x14ac:dyDescent="0.2">
      <c r="A96" s="180" t="s">
        <v>1195</v>
      </c>
      <c r="B96" s="137" t="e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#N/A</v>
      </c>
      <c r="C96" s="137" t="str">
        <f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 xml:space="preserve"> </v>
      </c>
      <c r="D96" s="137" t="str">
        <f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 xml:space="preserve"> </v>
      </c>
      <c r="E96" s="138" t="str">
        <f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 xml:space="preserve"> </v>
      </c>
      <c r="F96" s="138" t="str">
        <f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 xml:space="preserve"> </v>
      </c>
      <c r="G96" s="138" t="str">
        <f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 xml:space="preserve"> </v>
      </c>
      <c r="H96" s="138" t="str">
        <f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 xml:space="preserve"> </v>
      </c>
      <c r="I96" s="139" t="str">
        <f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 xml:space="preserve"> </v>
      </c>
      <c r="J96" s="139" t="str">
        <f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 xml:space="preserve"> </v>
      </c>
      <c r="K96" s="139" t="str">
        <f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 xml:space="preserve"> </v>
      </c>
      <c r="L96" s="140" t="str">
        <f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 xml:space="preserve"> </v>
      </c>
      <c r="M96" s="140" t="str">
        <f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 xml:space="preserve"> </v>
      </c>
      <c r="N96" s="141" t="str">
        <f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0" t="str">
        <f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 xml:space="preserve"> </v>
      </c>
      <c r="P96" s="140" t="str">
        <f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 xml:space="preserve"> </v>
      </c>
      <c r="Q96" s="141" t="str">
        <f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41" t="str">
        <f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 xml:space="preserve"> </v>
      </c>
      <c r="S96" s="141" t="str">
        <f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 xml:space="preserve"> 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1:67" ht="14.1" customHeight="1" x14ac:dyDescent="0.2">
      <c r="A97" s="180" t="s">
        <v>1195</v>
      </c>
      <c r="B97" s="137" t="e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#N/A</v>
      </c>
      <c r="C97" s="137" t="str">
        <f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 xml:space="preserve"> </v>
      </c>
      <c r="D97" s="137" t="str">
        <f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 xml:space="preserve"> </v>
      </c>
      <c r="E97" s="138" t="str">
        <f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 xml:space="preserve"> </v>
      </c>
      <c r="F97" s="138" t="str">
        <f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 xml:space="preserve"> </v>
      </c>
      <c r="G97" s="138" t="str">
        <f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 xml:space="preserve"> </v>
      </c>
      <c r="H97" s="138" t="str">
        <f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 xml:space="preserve"> </v>
      </c>
      <c r="I97" s="139" t="str">
        <f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 xml:space="preserve"> </v>
      </c>
      <c r="J97" s="139" t="str">
        <f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 xml:space="preserve"> </v>
      </c>
      <c r="K97" s="139" t="str">
        <f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 xml:space="preserve"> </v>
      </c>
      <c r="L97" s="140" t="str">
        <f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 xml:space="preserve"> </v>
      </c>
      <c r="M97" s="140" t="str">
        <f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 xml:space="preserve"> </v>
      </c>
      <c r="N97" s="141" t="str">
        <f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 xml:space="preserve"> </v>
      </c>
      <c r="O97" s="140" t="str">
        <f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 xml:space="preserve"> </v>
      </c>
      <c r="P97" s="140" t="str">
        <f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 xml:space="preserve"> </v>
      </c>
      <c r="Q97" s="141" t="str">
        <f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 xml:space="preserve"> </v>
      </c>
      <c r="R97" s="141" t="str">
        <f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 xml:space="preserve"> </v>
      </c>
      <c r="S97" s="141" t="str">
        <f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 xml:space="preserve"> 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1:67" ht="14.1" customHeight="1" x14ac:dyDescent="0.2">
      <c r="A98" s="180" t="s">
        <v>1195</v>
      </c>
      <c r="B98" s="137" t="e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#N/A</v>
      </c>
      <c r="C98" s="137" t="str">
        <f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 xml:space="preserve"> </v>
      </c>
      <c r="D98" s="137" t="str">
        <f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 xml:space="preserve"> </v>
      </c>
      <c r="E98" s="138" t="str">
        <f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 xml:space="preserve"> </v>
      </c>
      <c r="F98" s="138" t="str">
        <f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 xml:space="preserve"> </v>
      </c>
      <c r="G98" s="138" t="str">
        <f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 xml:space="preserve"> </v>
      </c>
      <c r="H98" s="138" t="str">
        <f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 xml:space="preserve"> </v>
      </c>
      <c r="I98" s="139" t="str">
        <f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 xml:space="preserve"> </v>
      </c>
      <c r="J98" s="139" t="str">
        <f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 xml:space="preserve"> </v>
      </c>
      <c r="K98" s="139" t="str">
        <f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 xml:space="preserve"> </v>
      </c>
      <c r="L98" s="140" t="str">
        <f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 xml:space="preserve"> </v>
      </c>
      <c r="M98" s="140" t="str">
        <f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 xml:space="preserve"> </v>
      </c>
      <c r="N98" s="141" t="str">
        <f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0" t="str">
        <f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 xml:space="preserve"> </v>
      </c>
      <c r="P98" s="140" t="str">
        <f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 xml:space="preserve"> </v>
      </c>
      <c r="Q98" s="141" t="str">
        <f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41" t="str">
        <f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 xml:space="preserve"> </v>
      </c>
      <c r="S98" s="141" t="str">
        <f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 xml:space="preserve"> 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1:67" ht="14.1" customHeight="1" x14ac:dyDescent="0.2">
      <c r="A99" s="180" t="s">
        <v>1195</v>
      </c>
      <c r="B99" s="137" t="e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#N/A</v>
      </c>
      <c r="C99" s="137" t="str">
        <f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 xml:space="preserve"> </v>
      </c>
      <c r="D99" s="137" t="str">
        <f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 xml:space="preserve"> </v>
      </c>
      <c r="E99" s="138" t="str">
        <f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 xml:space="preserve"> </v>
      </c>
      <c r="F99" s="138" t="str">
        <f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 xml:space="preserve"> </v>
      </c>
      <c r="G99" s="138" t="str">
        <f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 xml:space="preserve"> </v>
      </c>
      <c r="H99" s="138" t="str">
        <f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 xml:space="preserve"> </v>
      </c>
      <c r="I99" s="139" t="str">
        <f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 xml:space="preserve"> </v>
      </c>
      <c r="J99" s="139" t="str">
        <f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 xml:space="preserve"> </v>
      </c>
      <c r="K99" s="139" t="str">
        <f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 xml:space="preserve"> </v>
      </c>
      <c r="L99" s="140" t="str">
        <f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 xml:space="preserve"> </v>
      </c>
      <c r="M99" s="140" t="str">
        <f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 xml:space="preserve"> </v>
      </c>
      <c r="N99" s="141" t="str">
        <f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 xml:space="preserve"> </v>
      </c>
      <c r="O99" s="140" t="str">
        <f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 xml:space="preserve"> </v>
      </c>
      <c r="P99" s="140" t="str">
        <f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 xml:space="preserve"> </v>
      </c>
      <c r="Q99" s="141" t="str">
        <f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41" t="str">
        <f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 xml:space="preserve"> </v>
      </c>
      <c r="S99" s="141" t="str">
        <f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 xml:space="preserve"> 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1:67" ht="14.1" customHeight="1" x14ac:dyDescent="0.2">
      <c r="A100" s="180" t="s">
        <v>1195</v>
      </c>
      <c r="B100" s="137" t="e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#N/A</v>
      </c>
      <c r="C100" s="137" t="str">
        <f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 xml:space="preserve"> </v>
      </c>
      <c r="D100" s="137" t="str">
        <f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 xml:space="preserve"> </v>
      </c>
      <c r="E100" s="138" t="str">
        <f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 xml:space="preserve"> </v>
      </c>
      <c r="F100" s="138" t="str">
        <f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 xml:space="preserve"> </v>
      </c>
      <c r="G100" s="138" t="str">
        <f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 xml:space="preserve"> </v>
      </c>
      <c r="H100" s="138" t="str">
        <f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 xml:space="preserve"> </v>
      </c>
      <c r="I100" s="139" t="str">
        <f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 xml:space="preserve"> </v>
      </c>
      <c r="J100" s="139" t="str">
        <f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 xml:space="preserve"> </v>
      </c>
      <c r="K100" s="139" t="str">
        <f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 xml:space="preserve"> </v>
      </c>
      <c r="L100" s="140" t="str">
        <f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 xml:space="preserve"> </v>
      </c>
      <c r="M100" s="140" t="str">
        <f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 xml:space="preserve"> </v>
      </c>
      <c r="N100" s="141" t="str">
        <f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 xml:space="preserve"> </v>
      </c>
      <c r="O100" s="140" t="str">
        <f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 xml:space="preserve"> </v>
      </c>
      <c r="P100" s="140" t="str">
        <f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 xml:space="preserve"> </v>
      </c>
      <c r="Q100" s="141" t="str">
        <f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 xml:space="preserve"> </v>
      </c>
      <c r="R100" s="141" t="str">
        <f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 xml:space="preserve"> </v>
      </c>
      <c r="S100" s="141" t="str">
        <f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 xml:space="preserve"> 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1:67" ht="14.1" customHeight="1" x14ac:dyDescent="0.2">
      <c r="A101" s="180" t="s">
        <v>1195</v>
      </c>
      <c r="B101" s="137" t="e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#N/A</v>
      </c>
      <c r="C101" s="137" t="str">
        <f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 xml:space="preserve"> </v>
      </c>
      <c r="D101" s="137" t="str">
        <f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 xml:space="preserve"> </v>
      </c>
      <c r="E101" s="138" t="str">
        <f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 xml:space="preserve"> </v>
      </c>
      <c r="F101" s="138" t="str">
        <f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 xml:space="preserve"> </v>
      </c>
      <c r="G101" s="138" t="str">
        <f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 xml:space="preserve"> </v>
      </c>
      <c r="H101" s="138" t="str">
        <f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 xml:space="preserve"> </v>
      </c>
      <c r="I101" s="139" t="str">
        <f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 xml:space="preserve"> </v>
      </c>
      <c r="J101" s="139" t="str">
        <f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 xml:space="preserve"> </v>
      </c>
      <c r="K101" s="139" t="str">
        <f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 xml:space="preserve"> </v>
      </c>
      <c r="L101" s="140" t="str">
        <f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 xml:space="preserve"> </v>
      </c>
      <c r="M101" s="140" t="str">
        <f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 xml:space="preserve"> </v>
      </c>
      <c r="N101" s="141" t="str">
        <f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0" t="str">
        <f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 xml:space="preserve"> </v>
      </c>
      <c r="P101" s="140" t="str">
        <f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 xml:space="preserve"> </v>
      </c>
      <c r="Q101" s="141" t="str">
        <f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 xml:space="preserve"> </v>
      </c>
      <c r="R101" s="141" t="str">
        <f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 xml:space="preserve"> </v>
      </c>
      <c r="S101" s="141" t="str">
        <f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 xml:space="preserve"> 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1:67" ht="14.1" customHeight="1" x14ac:dyDescent="0.2">
      <c r="A102" s="180" t="s">
        <v>1195</v>
      </c>
      <c r="B102" s="137" t="e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#N/A</v>
      </c>
      <c r="C102" s="137" t="str">
        <f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 xml:space="preserve"> </v>
      </c>
      <c r="D102" s="137" t="str">
        <f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 xml:space="preserve"> </v>
      </c>
      <c r="E102" s="138" t="str">
        <f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 xml:space="preserve"> </v>
      </c>
      <c r="F102" s="138" t="str">
        <f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 xml:space="preserve"> </v>
      </c>
      <c r="G102" s="138" t="str">
        <f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 xml:space="preserve"> </v>
      </c>
      <c r="H102" s="138" t="str">
        <f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 xml:space="preserve"> </v>
      </c>
      <c r="I102" s="139" t="str">
        <f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 xml:space="preserve"> </v>
      </c>
      <c r="J102" s="139" t="str">
        <f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 xml:space="preserve"> </v>
      </c>
      <c r="K102" s="139" t="str">
        <f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 xml:space="preserve"> </v>
      </c>
      <c r="L102" s="140" t="str">
        <f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 xml:space="preserve"> </v>
      </c>
      <c r="M102" s="140" t="str">
        <f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 xml:space="preserve"> </v>
      </c>
      <c r="N102" s="141" t="str">
        <f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40" t="str">
        <f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 xml:space="preserve"> </v>
      </c>
      <c r="P102" s="140" t="str">
        <f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 xml:space="preserve"> </v>
      </c>
      <c r="Q102" s="141" t="str">
        <f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41" t="str">
        <f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41" t="str">
        <f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 xml:space="preserve"> 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1:67" ht="14.1" customHeight="1" x14ac:dyDescent="0.2">
      <c r="A103" s="180" t="s">
        <v>1195</v>
      </c>
      <c r="B103" s="137" t="e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#N/A</v>
      </c>
      <c r="C103" s="137" t="str">
        <f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 xml:space="preserve"> </v>
      </c>
      <c r="D103" s="137" t="str">
        <f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 xml:space="preserve"> </v>
      </c>
      <c r="E103" s="138" t="str">
        <f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 xml:space="preserve"> </v>
      </c>
      <c r="F103" s="138" t="str">
        <f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 xml:space="preserve"> </v>
      </c>
      <c r="G103" s="138" t="str">
        <f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 xml:space="preserve"> </v>
      </c>
      <c r="H103" s="138" t="str">
        <f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 xml:space="preserve"> </v>
      </c>
      <c r="I103" s="139" t="str">
        <f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 xml:space="preserve"> </v>
      </c>
      <c r="J103" s="139" t="str">
        <f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 xml:space="preserve"> </v>
      </c>
      <c r="K103" s="139" t="str">
        <f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 xml:space="preserve"> </v>
      </c>
      <c r="L103" s="140" t="str">
        <f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 xml:space="preserve"> </v>
      </c>
      <c r="M103" s="140" t="str">
        <f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 xml:space="preserve"> </v>
      </c>
      <c r="N103" s="141" t="str">
        <f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40" t="str">
        <f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 xml:space="preserve"> </v>
      </c>
      <c r="P103" s="140" t="str">
        <f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 xml:space="preserve"> </v>
      </c>
      <c r="Q103" s="141" t="str">
        <f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1" t="str">
        <f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 xml:space="preserve"> </v>
      </c>
      <c r="S103" s="141" t="str">
        <f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 xml:space="preserve"> 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1:67" ht="14.1" customHeight="1" x14ac:dyDescent="0.2">
      <c r="A104" s="180" t="s">
        <v>1195</v>
      </c>
      <c r="B104" s="137" t="e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#N/A</v>
      </c>
      <c r="C104" s="137" t="str">
        <f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 xml:space="preserve"> </v>
      </c>
      <c r="D104" s="137" t="str">
        <f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 xml:space="preserve"> </v>
      </c>
      <c r="E104" s="138" t="str">
        <f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 xml:space="preserve"> </v>
      </c>
      <c r="F104" s="138" t="str">
        <f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 xml:space="preserve"> </v>
      </c>
      <c r="G104" s="138" t="str">
        <f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 xml:space="preserve"> </v>
      </c>
      <c r="H104" s="138" t="str">
        <f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 xml:space="preserve"> </v>
      </c>
      <c r="I104" s="139" t="str">
        <f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 xml:space="preserve"> </v>
      </c>
      <c r="J104" s="139" t="str">
        <f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 xml:space="preserve"> </v>
      </c>
      <c r="K104" s="139" t="str">
        <f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 xml:space="preserve"> </v>
      </c>
      <c r="L104" s="140" t="str">
        <f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 xml:space="preserve"> </v>
      </c>
      <c r="M104" s="140" t="str">
        <f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 xml:space="preserve"> </v>
      </c>
      <c r="N104" s="141" t="str">
        <f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40" t="str">
        <f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 xml:space="preserve"> </v>
      </c>
      <c r="P104" s="140" t="str">
        <f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 xml:space="preserve"> </v>
      </c>
      <c r="Q104" s="141" t="str">
        <f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 xml:space="preserve"> </v>
      </c>
      <c r="R104" s="141" t="str">
        <f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 xml:space="preserve"> </v>
      </c>
      <c r="S104" s="141" t="str">
        <f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 xml:space="preserve"> 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1:67" ht="14.1" customHeight="1" x14ac:dyDescent="0.2">
      <c r="A105" s="180" t="s">
        <v>1195</v>
      </c>
      <c r="B105" s="137" t="e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#N/A</v>
      </c>
      <c r="C105" s="137" t="str">
        <f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 xml:space="preserve"> </v>
      </c>
      <c r="D105" s="137" t="str">
        <f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 xml:space="preserve"> </v>
      </c>
      <c r="E105" s="138" t="str">
        <f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 xml:space="preserve"> </v>
      </c>
      <c r="F105" s="138" t="str">
        <f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 xml:space="preserve"> </v>
      </c>
      <c r="G105" s="138" t="str">
        <f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 xml:space="preserve"> </v>
      </c>
      <c r="H105" s="138" t="str">
        <f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 xml:space="preserve"> </v>
      </c>
      <c r="I105" s="139" t="str">
        <f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 xml:space="preserve"> </v>
      </c>
      <c r="J105" s="139" t="str">
        <f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 xml:space="preserve"> </v>
      </c>
      <c r="K105" s="139" t="str">
        <f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 xml:space="preserve"> </v>
      </c>
      <c r="L105" s="140" t="str">
        <f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 xml:space="preserve"> </v>
      </c>
      <c r="M105" s="140" t="str">
        <f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 xml:space="preserve"> </v>
      </c>
      <c r="N105" s="141" t="str">
        <f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40" t="str">
        <f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 xml:space="preserve"> </v>
      </c>
      <c r="P105" s="140" t="str">
        <f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 xml:space="preserve"> </v>
      </c>
      <c r="Q105" s="141" t="str">
        <f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1" t="str">
        <f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 xml:space="preserve"> </v>
      </c>
      <c r="S105" s="141" t="str">
        <f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 xml:space="preserve"> 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1:67" ht="14.1" customHeight="1" x14ac:dyDescent="0.2">
      <c r="A106" s="180" t="s">
        <v>1195</v>
      </c>
      <c r="B106" s="137" t="e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#N/A</v>
      </c>
      <c r="C106" s="137" t="str">
        <f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 xml:space="preserve"> </v>
      </c>
      <c r="D106" s="137" t="str">
        <f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 xml:space="preserve"> </v>
      </c>
      <c r="E106" s="138" t="str">
        <f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 xml:space="preserve"> </v>
      </c>
      <c r="F106" s="138" t="str">
        <f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 xml:space="preserve"> </v>
      </c>
      <c r="G106" s="138" t="str">
        <f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 xml:space="preserve"> </v>
      </c>
      <c r="H106" s="138" t="str">
        <f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 xml:space="preserve"> </v>
      </c>
      <c r="I106" s="139" t="str">
        <f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 xml:space="preserve"> </v>
      </c>
      <c r="J106" s="139" t="str">
        <f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 xml:space="preserve"> </v>
      </c>
      <c r="K106" s="139" t="str">
        <f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 xml:space="preserve"> </v>
      </c>
      <c r="L106" s="140" t="str">
        <f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 xml:space="preserve"> </v>
      </c>
      <c r="M106" s="140" t="str">
        <f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 xml:space="preserve"> </v>
      </c>
      <c r="N106" s="141" t="str">
        <f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 xml:space="preserve"> </v>
      </c>
      <c r="O106" s="140" t="str">
        <f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 xml:space="preserve"> </v>
      </c>
      <c r="P106" s="140" t="str">
        <f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 xml:space="preserve"> </v>
      </c>
      <c r="Q106" s="141" t="str">
        <f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 xml:space="preserve"> </v>
      </c>
      <c r="R106" s="141" t="str">
        <f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 xml:space="preserve"> </v>
      </c>
      <c r="S106" s="141" t="str">
        <f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 xml:space="preserve"> 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1:67" ht="14.1" customHeight="1" x14ac:dyDescent="0.2">
      <c r="A107" s="180" t="s">
        <v>1195</v>
      </c>
      <c r="B107" s="137" t="e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#N/A</v>
      </c>
      <c r="C107" s="137" t="str">
        <f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 xml:space="preserve"> </v>
      </c>
      <c r="D107" s="137" t="str">
        <f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 xml:space="preserve"> </v>
      </c>
      <c r="E107" s="138" t="str">
        <f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 xml:space="preserve"> </v>
      </c>
      <c r="F107" s="138" t="str">
        <f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 xml:space="preserve"> </v>
      </c>
      <c r="G107" s="138" t="str">
        <f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 xml:space="preserve"> </v>
      </c>
      <c r="H107" s="138" t="str">
        <f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 xml:space="preserve"> </v>
      </c>
      <c r="I107" s="139" t="str">
        <f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 xml:space="preserve"> </v>
      </c>
      <c r="J107" s="139" t="str">
        <f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 xml:space="preserve"> </v>
      </c>
      <c r="K107" s="139" t="str">
        <f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 xml:space="preserve"> </v>
      </c>
      <c r="L107" s="140" t="str">
        <f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 xml:space="preserve"> </v>
      </c>
      <c r="M107" s="140" t="str">
        <f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 xml:space="preserve"> </v>
      </c>
      <c r="N107" s="141" t="str">
        <f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 xml:space="preserve"> </v>
      </c>
      <c r="O107" s="140" t="str">
        <f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 xml:space="preserve"> </v>
      </c>
      <c r="P107" s="140" t="str">
        <f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 xml:space="preserve"> </v>
      </c>
      <c r="Q107" s="141" t="str">
        <f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1" t="str">
        <f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 xml:space="preserve"> </v>
      </c>
      <c r="S107" s="141" t="str">
        <f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 xml:space="preserve"> 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1:67" ht="14.1" customHeight="1" x14ac:dyDescent="0.2">
      <c r="A108" s="180" t="s">
        <v>1195</v>
      </c>
      <c r="B108" s="137" t="e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#N/A</v>
      </c>
      <c r="C108" s="137" t="str">
        <f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 xml:space="preserve"> </v>
      </c>
      <c r="D108" s="137" t="str">
        <f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 xml:space="preserve"> </v>
      </c>
      <c r="E108" s="138" t="str">
        <f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 xml:space="preserve"> </v>
      </c>
      <c r="F108" s="138" t="str">
        <f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 xml:space="preserve"> </v>
      </c>
      <c r="G108" s="138" t="str">
        <f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 xml:space="preserve"> </v>
      </c>
      <c r="H108" s="138" t="str">
        <f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 xml:space="preserve"> </v>
      </c>
      <c r="I108" s="139" t="str">
        <f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 xml:space="preserve"> </v>
      </c>
      <c r="J108" s="139" t="str">
        <f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 xml:space="preserve"> </v>
      </c>
      <c r="K108" s="139" t="str">
        <f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 xml:space="preserve"> </v>
      </c>
      <c r="L108" s="140" t="str">
        <f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 xml:space="preserve"> </v>
      </c>
      <c r="M108" s="140" t="str">
        <f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 xml:space="preserve"> </v>
      </c>
      <c r="N108" s="141" t="str">
        <f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 xml:space="preserve"> </v>
      </c>
      <c r="O108" s="140" t="str">
        <f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 xml:space="preserve"> </v>
      </c>
      <c r="P108" s="140" t="str">
        <f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 xml:space="preserve"> </v>
      </c>
      <c r="Q108" s="141" t="str">
        <f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1" t="str">
        <f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 xml:space="preserve"> </v>
      </c>
      <c r="S108" s="141" t="str">
        <f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 xml:space="preserve"> 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1:67" ht="14.1" customHeight="1" x14ac:dyDescent="0.2">
      <c r="A109" s="180" t="s">
        <v>1195</v>
      </c>
      <c r="B109" s="137" t="e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#N/A</v>
      </c>
      <c r="C109" s="137" t="str">
        <f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 xml:space="preserve"> </v>
      </c>
      <c r="D109" s="137" t="str">
        <f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 xml:space="preserve"> </v>
      </c>
      <c r="E109" s="138" t="str">
        <f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 xml:space="preserve"> </v>
      </c>
      <c r="F109" s="138" t="str">
        <f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 xml:space="preserve"> </v>
      </c>
      <c r="G109" s="138" t="str">
        <f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 xml:space="preserve"> </v>
      </c>
      <c r="H109" s="138" t="str">
        <f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 xml:space="preserve"> </v>
      </c>
      <c r="I109" s="139" t="str">
        <f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 xml:space="preserve"> </v>
      </c>
      <c r="J109" s="139" t="str">
        <f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 xml:space="preserve"> </v>
      </c>
      <c r="K109" s="139" t="str">
        <f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 xml:space="preserve"> </v>
      </c>
      <c r="L109" s="140" t="str">
        <f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 xml:space="preserve"> </v>
      </c>
      <c r="M109" s="140" t="str">
        <f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 xml:space="preserve"> </v>
      </c>
      <c r="N109" s="141" t="str">
        <f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40" t="str">
        <f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 xml:space="preserve"> </v>
      </c>
      <c r="P109" s="140" t="str">
        <f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 xml:space="preserve"> </v>
      </c>
      <c r="Q109" s="141" t="str">
        <f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1" t="str">
        <f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 xml:space="preserve"> </v>
      </c>
      <c r="S109" s="141" t="str">
        <f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 xml:space="preserve"> 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1:67" ht="14.1" customHeight="1" x14ac:dyDescent="0.2">
      <c r="A110" s="180" t="s">
        <v>1195</v>
      </c>
      <c r="B110" s="137" t="e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#N/A</v>
      </c>
      <c r="C110" s="137" t="str">
        <f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 xml:space="preserve"> </v>
      </c>
      <c r="D110" s="137" t="str">
        <f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 xml:space="preserve"> </v>
      </c>
      <c r="E110" s="138" t="str">
        <f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 xml:space="preserve"> </v>
      </c>
      <c r="F110" s="138" t="str">
        <f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38" t="str">
        <f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38" t="str">
        <f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 xml:space="preserve"> </v>
      </c>
      <c r="I110" s="139" t="str">
        <f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 xml:space="preserve"> </v>
      </c>
      <c r="J110" s="139" t="str">
        <f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 xml:space="preserve"> </v>
      </c>
      <c r="K110" s="139" t="str">
        <f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 xml:space="preserve"> </v>
      </c>
      <c r="L110" s="140" t="str">
        <f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 xml:space="preserve"> </v>
      </c>
      <c r="M110" s="140" t="str">
        <f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 xml:space="preserve"> </v>
      </c>
      <c r="N110" s="141" t="str">
        <f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40" t="str">
        <f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 xml:space="preserve"> </v>
      </c>
      <c r="P110" s="140" t="str">
        <f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 xml:space="preserve"> </v>
      </c>
      <c r="Q110" s="141" t="str">
        <f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1" t="str">
        <f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41" t="str">
        <f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 xml:space="preserve"> 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1:67" ht="14.1" customHeight="1" x14ac:dyDescent="0.2">
      <c r="A111" s="180" t="s">
        <v>1195</v>
      </c>
      <c r="B111" s="137" t="e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#N/A</v>
      </c>
      <c r="C111" s="137" t="str">
        <f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 xml:space="preserve"> </v>
      </c>
      <c r="D111" s="137" t="str">
        <f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 xml:space="preserve"> </v>
      </c>
      <c r="E111" s="138" t="str">
        <f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 xml:space="preserve"> </v>
      </c>
      <c r="F111" s="138" t="str">
        <f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8" t="str">
        <f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8" t="str">
        <f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 xml:space="preserve"> </v>
      </c>
      <c r="I111" s="139" t="str">
        <f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 xml:space="preserve"> </v>
      </c>
      <c r="J111" s="139" t="str">
        <f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 xml:space="preserve"> </v>
      </c>
      <c r="K111" s="139" t="str">
        <f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 xml:space="preserve"> </v>
      </c>
      <c r="L111" s="140" t="str">
        <f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 xml:space="preserve"> </v>
      </c>
      <c r="M111" s="140" t="str">
        <f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 xml:space="preserve"> </v>
      </c>
      <c r="N111" s="141" t="str">
        <f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0" t="str">
        <f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 xml:space="preserve"> </v>
      </c>
      <c r="P111" s="140" t="str">
        <f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 xml:space="preserve"> </v>
      </c>
      <c r="Q111" s="141" t="str">
        <f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1" t="str">
        <f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1" t="str">
        <f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 xml:space="preserve"> 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1:67" ht="14.1" customHeight="1" x14ac:dyDescent="0.2">
      <c r="A112" s="180" t="s">
        <v>1195</v>
      </c>
      <c r="B112" s="137" t="e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#N/A</v>
      </c>
      <c r="C112" s="137" t="str">
        <f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 xml:space="preserve"> </v>
      </c>
      <c r="D112" s="137" t="str">
        <f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 xml:space="preserve"> </v>
      </c>
      <c r="E112" s="138" t="str">
        <f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 xml:space="preserve"> </v>
      </c>
      <c r="F112" s="138" t="str">
        <f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 xml:space="preserve"> </v>
      </c>
      <c r="G112" s="138" t="str">
        <f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 xml:space="preserve"> </v>
      </c>
      <c r="H112" s="138" t="str">
        <f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 xml:space="preserve"> </v>
      </c>
      <c r="I112" s="139" t="str">
        <f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 xml:space="preserve"> </v>
      </c>
      <c r="J112" s="139" t="str">
        <f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 xml:space="preserve"> </v>
      </c>
      <c r="K112" s="139" t="str">
        <f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 xml:space="preserve"> </v>
      </c>
      <c r="L112" s="140" t="str">
        <f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 xml:space="preserve"> </v>
      </c>
      <c r="M112" s="140" t="str">
        <f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 xml:space="preserve"> </v>
      </c>
      <c r="N112" s="141" t="str">
        <f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40" t="str">
        <f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 xml:space="preserve"> </v>
      </c>
      <c r="P112" s="140" t="str">
        <f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 xml:space="preserve"> </v>
      </c>
      <c r="Q112" s="141" t="str">
        <f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41" t="str">
        <f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 xml:space="preserve"> </v>
      </c>
      <c r="S112" s="141" t="str">
        <f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 xml:space="preserve"> 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1:67" ht="14.1" customHeight="1" x14ac:dyDescent="0.2">
      <c r="A113" s="180" t="s">
        <v>1195</v>
      </c>
      <c r="B113" s="137" t="e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#N/A</v>
      </c>
      <c r="C113" s="137" t="str">
        <f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 xml:space="preserve"> </v>
      </c>
      <c r="D113" s="137" t="str">
        <f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 xml:space="preserve"> </v>
      </c>
      <c r="E113" s="138" t="str">
        <f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 xml:space="preserve"> </v>
      </c>
      <c r="F113" s="138" t="str">
        <f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 xml:space="preserve"> </v>
      </c>
      <c r="G113" s="138" t="str">
        <f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 xml:space="preserve"> </v>
      </c>
      <c r="H113" s="138" t="str">
        <f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 xml:space="preserve"> </v>
      </c>
      <c r="I113" s="139" t="str">
        <f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 xml:space="preserve"> </v>
      </c>
      <c r="J113" s="139" t="str">
        <f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 xml:space="preserve"> </v>
      </c>
      <c r="K113" s="139" t="str">
        <f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 xml:space="preserve"> </v>
      </c>
      <c r="L113" s="140" t="str">
        <f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 xml:space="preserve"> </v>
      </c>
      <c r="M113" s="140" t="str">
        <f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 xml:space="preserve"> </v>
      </c>
      <c r="N113" s="141" t="str">
        <f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 xml:space="preserve"> </v>
      </c>
      <c r="O113" s="140" t="str">
        <f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 xml:space="preserve"> </v>
      </c>
      <c r="P113" s="140" t="str">
        <f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 xml:space="preserve"> </v>
      </c>
      <c r="Q113" s="141" t="str">
        <f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 xml:space="preserve"> </v>
      </c>
      <c r="R113" s="141" t="str">
        <f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 xml:space="preserve"> </v>
      </c>
      <c r="S113" s="141" t="str">
        <f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 xml:space="preserve"> 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1:67" ht="14.1" customHeight="1" x14ac:dyDescent="0.2">
      <c r="A114" s="180" t="s">
        <v>1195</v>
      </c>
      <c r="B114" s="137" t="e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#N/A</v>
      </c>
      <c r="C114" s="137" t="str">
        <f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 xml:space="preserve"> </v>
      </c>
      <c r="D114" s="137" t="str">
        <f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 xml:space="preserve"> </v>
      </c>
      <c r="E114" s="138" t="str">
        <f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 xml:space="preserve"> </v>
      </c>
      <c r="F114" s="138" t="str">
        <f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 xml:space="preserve"> </v>
      </c>
      <c r="G114" s="138" t="str">
        <f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 xml:space="preserve"> </v>
      </c>
      <c r="H114" s="138" t="str">
        <f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 xml:space="preserve"> </v>
      </c>
      <c r="I114" s="139" t="str">
        <f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 xml:space="preserve"> </v>
      </c>
      <c r="J114" s="139" t="str">
        <f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 xml:space="preserve"> </v>
      </c>
      <c r="K114" s="139" t="str">
        <f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 xml:space="preserve"> </v>
      </c>
      <c r="L114" s="140" t="str">
        <f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 xml:space="preserve"> </v>
      </c>
      <c r="M114" s="140" t="str">
        <f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 xml:space="preserve"> </v>
      </c>
      <c r="N114" s="141" t="str">
        <f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 xml:space="preserve"> </v>
      </c>
      <c r="O114" s="140" t="str">
        <f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 xml:space="preserve"> </v>
      </c>
      <c r="P114" s="140" t="str">
        <f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 xml:space="preserve"> </v>
      </c>
      <c r="Q114" s="141" t="str">
        <f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 xml:space="preserve"> </v>
      </c>
      <c r="R114" s="141" t="str">
        <f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 xml:space="preserve"> </v>
      </c>
      <c r="S114" s="141" t="str">
        <f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 xml:space="preserve"> 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1:67" ht="14.1" customHeight="1" x14ac:dyDescent="0.2">
      <c r="A115" s="180" t="s">
        <v>1195</v>
      </c>
      <c r="B115" s="137" t="e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#N/A</v>
      </c>
      <c r="C115" s="137" t="str">
        <f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 xml:space="preserve"> </v>
      </c>
      <c r="D115" s="137" t="str">
        <f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 xml:space="preserve"> </v>
      </c>
      <c r="E115" s="138" t="str">
        <f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 xml:space="preserve"> </v>
      </c>
      <c r="F115" s="138" t="str">
        <f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 xml:space="preserve"> </v>
      </c>
      <c r="G115" s="138" t="str">
        <f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 xml:space="preserve"> </v>
      </c>
      <c r="H115" s="138" t="str">
        <f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 xml:space="preserve"> </v>
      </c>
      <c r="I115" s="139" t="str">
        <f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 xml:space="preserve"> </v>
      </c>
      <c r="J115" s="139" t="str">
        <f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 xml:space="preserve"> </v>
      </c>
      <c r="K115" s="139" t="str">
        <f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 xml:space="preserve"> </v>
      </c>
      <c r="L115" s="140" t="str">
        <f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 xml:space="preserve"> </v>
      </c>
      <c r="M115" s="140" t="str">
        <f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 xml:space="preserve"> </v>
      </c>
      <c r="N115" s="141" t="str">
        <f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 xml:space="preserve"> </v>
      </c>
      <c r="O115" s="140" t="str">
        <f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 xml:space="preserve"> </v>
      </c>
      <c r="P115" s="140" t="str">
        <f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 xml:space="preserve"> </v>
      </c>
      <c r="Q115" s="141" t="str">
        <f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1" t="str">
        <f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41" t="str">
        <f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 xml:space="preserve"> 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1:67" ht="14.1" customHeight="1" x14ac:dyDescent="0.2">
      <c r="A116" s="180" t="s">
        <v>1195</v>
      </c>
      <c r="B116" s="137" t="e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#N/A</v>
      </c>
      <c r="C116" s="137" t="str">
        <f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 xml:space="preserve"> </v>
      </c>
      <c r="D116" s="137" t="str">
        <f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 xml:space="preserve"> </v>
      </c>
      <c r="E116" s="138" t="str">
        <f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 xml:space="preserve"> </v>
      </c>
      <c r="F116" s="138" t="str">
        <f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 xml:space="preserve"> </v>
      </c>
      <c r="G116" s="138" t="str">
        <f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 xml:space="preserve"> </v>
      </c>
      <c r="H116" s="138" t="str">
        <f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 xml:space="preserve"> </v>
      </c>
      <c r="I116" s="139" t="str">
        <f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 xml:space="preserve"> </v>
      </c>
      <c r="J116" s="139" t="str">
        <f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 xml:space="preserve"> </v>
      </c>
      <c r="K116" s="139" t="str">
        <f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 xml:space="preserve"> </v>
      </c>
      <c r="L116" s="140" t="str">
        <f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 xml:space="preserve"> </v>
      </c>
      <c r="M116" s="140" t="str">
        <f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 xml:space="preserve"> </v>
      </c>
      <c r="N116" s="141" t="str">
        <f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40" t="str">
        <f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 xml:space="preserve"> </v>
      </c>
      <c r="P116" s="140" t="str">
        <f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 xml:space="preserve"> </v>
      </c>
      <c r="Q116" s="141" t="str">
        <f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41" t="str">
        <f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41" t="str">
        <f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 xml:space="preserve"> 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1:67" ht="14.1" customHeight="1" x14ac:dyDescent="0.2">
      <c r="A117" s="180" t="s">
        <v>1195</v>
      </c>
      <c r="B117" s="137" t="e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#N/A</v>
      </c>
      <c r="C117" s="137" t="str">
        <f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 xml:space="preserve"> </v>
      </c>
      <c r="D117" s="137" t="str">
        <f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 xml:space="preserve"> </v>
      </c>
      <c r="E117" s="138" t="str">
        <f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 xml:space="preserve"> </v>
      </c>
      <c r="F117" s="138" t="str">
        <f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 xml:space="preserve"> </v>
      </c>
      <c r="G117" s="138" t="str">
        <f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 xml:space="preserve"> </v>
      </c>
      <c r="H117" s="138" t="str">
        <f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 xml:space="preserve"> </v>
      </c>
      <c r="I117" s="139" t="str">
        <f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 xml:space="preserve"> </v>
      </c>
      <c r="J117" s="139" t="str">
        <f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 xml:space="preserve"> </v>
      </c>
      <c r="K117" s="139" t="str">
        <f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 xml:space="preserve"> </v>
      </c>
      <c r="L117" s="140" t="str">
        <f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 xml:space="preserve"> </v>
      </c>
      <c r="M117" s="140" t="str">
        <f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 xml:space="preserve"> </v>
      </c>
      <c r="N117" s="141" t="str">
        <f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40" t="str">
        <f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 xml:space="preserve"> </v>
      </c>
      <c r="P117" s="140" t="str">
        <f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 xml:space="preserve"> </v>
      </c>
      <c r="Q117" s="141" t="str">
        <f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 xml:space="preserve"> </v>
      </c>
      <c r="R117" s="141" t="str">
        <f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 xml:space="preserve"> </v>
      </c>
      <c r="S117" s="141" t="str">
        <f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 xml:space="preserve"> 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1:67" ht="14.1" customHeight="1" x14ac:dyDescent="0.2">
      <c r="A118" s="180" t="s">
        <v>1195</v>
      </c>
      <c r="B118" s="137" t="e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#N/A</v>
      </c>
      <c r="C118" s="137" t="str">
        <f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 xml:space="preserve"> </v>
      </c>
      <c r="D118" s="137" t="str">
        <f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 xml:space="preserve"> </v>
      </c>
      <c r="E118" s="138" t="str">
        <f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 xml:space="preserve"> </v>
      </c>
      <c r="F118" s="138" t="str">
        <f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 xml:space="preserve"> </v>
      </c>
      <c r="G118" s="138" t="str">
        <f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 xml:space="preserve"> </v>
      </c>
      <c r="H118" s="138" t="str">
        <f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 xml:space="preserve"> </v>
      </c>
      <c r="I118" s="139" t="str">
        <f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 xml:space="preserve"> </v>
      </c>
      <c r="J118" s="139" t="str">
        <f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 xml:space="preserve"> </v>
      </c>
      <c r="K118" s="139" t="str">
        <f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 xml:space="preserve"> </v>
      </c>
      <c r="L118" s="140" t="str">
        <f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 xml:space="preserve"> </v>
      </c>
      <c r="M118" s="140" t="str">
        <f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 xml:space="preserve"> </v>
      </c>
      <c r="N118" s="141" t="str">
        <f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 xml:space="preserve"> </v>
      </c>
      <c r="O118" s="140" t="str">
        <f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 xml:space="preserve"> </v>
      </c>
      <c r="P118" s="140" t="str">
        <f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 xml:space="preserve"> </v>
      </c>
      <c r="Q118" s="141" t="str">
        <f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1" t="str">
        <f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 xml:space="preserve"> </v>
      </c>
      <c r="S118" s="141" t="str">
        <f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 xml:space="preserve"> 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1:67" ht="14.1" customHeight="1" x14ac:dyDescent="0.2">
      <c r="A119" s="180" t="s">
        <v>1195</v>
      </c>
      <c r="B119" s="137" t="e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#N/A</v>
      </c>
      <c r="C119" s="137" t="str">
        <f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 xml:space="preserve"> </v>
      </c>
      <c r="D119" s="137" t="str">
        <f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 xml:space="preserve"> </v>
      </c>
      <c r="E119" s="138" t="str">
        <f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 xml:space="preserve"> </v>
      </c>
      <c r="F119" s="138" t="str">
        <f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 xml:space="preserve"> </v>
      </c>
      <c r="G119" s="138" t="str">
        <f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 xml:space="preserve"> </v>
      </c>
      <c r="H119" s="138" t="str">
        <f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 xml:space="preserve"> </v>
      </c>
      <c r="I119" s="139" t="str">
        <f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 xml:space="preserve"> </v>
      </c>
      <c r="J119" s="139" t="str">
        <f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 xml:space="preserve"> </v>
      </c>
      <c r="K119" s="139" t="str">
        <f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 xml:space="preserve"> </v>
      </c>
      <c r="L119" s="140" t="str">
        <f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 xml:space="preserve"> </v>
      </c>
      <c r="M119" s="140" t="str">
        <f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 xml:space="preserve"> </v>
      </c>
      <c r="N119" s="141" t="str">
        <f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 xml:space="preserve"> </v>
      </c>
      <c r="O119" s="140" t="str">
        <f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 xml:space="preserve"> </v>
      </c>
      <c r="P119" s="140" t="str">
        <f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 xml:space="preserve"> </v>
      </c>
      <c r="Q119" s="141" t="str">
        <f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 xml:space="preserve"> </v>
      </c>
      <c r="R119" s="141" t="str">
        <f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 xml:space="preserve"> </v>
      </c>
      <c r="S119" s="141" t="str">
        <f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 xml:space="preserve"> 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1:67" ht="14.1" customHeight="1" x14ac:dyDescent="0.2">
      <c r="A120" s="180" t="s">
        <v>1195</v>
      </c>
      <c r="B120" s="137" t="e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#N/A</v>
      </c>
      <c r="C120" s="137" t="str">
        <f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 xml:space="preserve"> </v>
      </c>
      <c r="D120" s="137" t="str">
        <f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 xml:space="preserve"> </v>
      </c>
      <c r="E120" s="138" t="str">
        <f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 xml:space="preserve"> </v>
      </c>
      <c r="F120" s="138" t="str">
        <f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 xml:space="preserve"> </v>
      </c>
      <c r="G120" s="138" t="str">
        <f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 xml:space="preserve"> </v>
      </c>
      <c r="H120" s="138" t="str">
        <f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 xml:space="preserve"> </v>
      </c>
      <c r="I120" s="139" t="str">
        <f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 xml:space="preserve"> </v>
      </c>
      <c r="J120" s="139" t="str">
        <f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 xml:space="preserve"> </v>
      </c>
      <c r="K120" s="139" t="str">
        <f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 xml:space="preserve"> </v>
      </c>
      <c r="L120" s="140" t="str">
        <f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 xml:space="preserve"> </v>
      </c>
      <c r="M120" s="140" t="str">
        <f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 xml:space="preserve"> </v>
      </c>
      <c r="N120" s="141" t="str">
        <f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 xml:space="preserve"> </v>
      </c>
      <c r="O120" s="140" t="str">
        <f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 xml:space="preserve"> </v>
      </c>
      <c r="P120" s="140" t="str">
        <f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 xml:space="preserve"> </v>
      </c>
      <c r="Q120" s="141" t="str">
        <f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41" t="str">
        <f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 xml:space="preserve"> </v>
      </c>
      <c r="S120" s="141" t="str">
        <f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 xml:space="preserve"> 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1:67" ht="14.1" customHeight="1" x14ac:dyDescent="0.2">
      <c r="A121" s="180" t="s">
        <v>1195</v>
      </c>
      <c r="B121" s="137" t="e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#N/A</v>
      </c>
      <c r="C121" s="137" t="str">
        <f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 xml:space="preserve"> </v>
      </c>
      <c r="D121" s="137" t="str">
        <f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 xml:space="preserve"> </v>
      </c>
      <c r="E121" s="138" t="str">
        <f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 xml:space="preserve"> </v>
      </c>
      <c r="F121" s="138" t="str">
        <f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 xml:space="preserve"> </v>
      </c>
      <c r="G121" s="138" t="str">
        <f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 xml:space="preserve"> </v>
      </c>
      <c r="H121" s="138" t="str">
        <f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 xml:space="preserve"> </v>
      </c>
      <c r="I121" s="139" t="str">
        <f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 xml:space="preserve"> </v>
      </c>
      <c r="J121" s="139" t="str">
        <f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 xml:space="preserve"> </v>
      </c>
      <c r="K121" s="139" t="str">
        <f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 xml:space="preserve"> </v>
      </c>
      <c r="L121" s="140" t="str">
        <f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 xml:space="preserve"> </v>
      </c>
      <c r="M121" s="140" t="str">
        <f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 xml:space="preserve"> </v>
      </c>
      <c r="N121" s="141" t="str">
        <f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40" t="str">
        <f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 xml:space="preserve"> </v>
      </c>
      <c r="P121" s="140" t="str">
        <f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 xml:space="preserve"> </v>
      </c>
      <c r="Q121" s="141" t="str">
        <f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 xml:space="preserve"> </v>
      </c>
      <c r="R121" s="141" t="str">
        <f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 xml:space="preserve"> </v>
      </c>
      <c r="S121" s="141" t="str">
        <f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 xml:space="preserve"> 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1:67" ht="14.1" customHeight="1" x14ac:dyDescent="0.2">
      <c r="A122" s="180" t="s">
        <v>1195</v>
      </c>
      <c r="B122" s="137" t="e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#N/A</v>
      </c>
      <c r="C122" s="137" t="str">
        <f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 xml:space="preserve"> </v>
      </c>
      <c r="D122" s="137" t="str">
        <f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 xml:space="preserve"> </v>
      </c>
      <c r="E122" s="138" t="str">
        <f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 xml:space="preserve"> </v>
      </c>
      <c r="F122" s="138" t="str">
        <f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 xml:space="preserve"> </v>
      </c>
      <c r="G122" s="138" t="str">
        <f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 xml:space="preserve"> </v>
      </c>
      <c r="H122" s="138" t="str">
        <f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 xml:space="preserve"> </v>
      </c>
      <c r="I122" s="139" t="str">
        <f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 xml:space="preserve"> </v>
      </c>
      <c r="J122" s="139" t="str">
        <f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 xml:space="preserve"> </v>
      </c>
      <c r="K122" s="139" t="str">
        <f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 xml:space="preserve"> </v>
      </c>
      <c r="L122" s="140" t="str">
        <f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 xml:space="preserve"> </v>
      </c>
      <c r="M122" s="140" t="str">
        <f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 xml:space="preserve"> </v>
      </c>
      <c r="N122" s="141" t="str">
        <f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 xml:space="preserve"> </v>
      </c>
      <c r="O122" s="140" t="str">
        <f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 xml:space="preserve"> </v>
      </c>
      <c r="P122" s="140" t="str">
        <f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 xml:space="preserve"> </v>
      </c>
      <c r="Q122" s="141" t="str">
        <f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1" t="str">
        <f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 xml:space="preserve"> </v>
      </c>
      <c r="S122" s="141" t="str">
        <f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 xml:space="preserve"> 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1:67" ht="14.1" customHeight="1" x14ac:dyDescent="0.2">
      <c r="A123" s="180" t="s">
        <v>1195</v>
      </c>
      <c r="B123" s="137" t="e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#N/A</v>
      </c>
      <c r="C123" s="137" t="str">
        <f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 xml:space="preserve"> </v>
      </c>
      <c r="D123" s="137" t="str">
        <f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 xml:space="preserve"> </v>
      </c>
      <c r="E123" s="138" t="str">
        <f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 xml:space="preserve"> </v>
      </c>
      <c r="F123" s="138" t="str">
        <f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 xml:space="preserve"> </v>
      </c>
      <c r="G123" s="138" t="str">
        <f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 xml:space="preserve"> </v>
      </c>
      <c r="H123" s="138" t="str">
        <f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 xml:space="preserve"> </v>
      </c>
      <c r="I123" s="139" t="str">
        <f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 xml:space="preserve"> </v>
      </c>
      <c r="J123" s="139" t="str">
        <f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 xml:space="preserve"> </v>
      </c>
      <c r="K123" s="139" t="str">
        <f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 xml:space="preserve"> </v>
      </c>
      <c r="L123" s="140" t="str">
        <f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 xml:space="preserve"> </v>
      </c>
      <c r="M123" s="140" t="str">
        <f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 xml:space="preserve"> </v>
      </c>
      <c r="N123" s="141" t="str">
        <f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 xml:space="preserve"> </v>
      </c>
      <c r="O123" s="140" t="str">
        <f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 xml:space="preserve"> </v>
      </c>
      <c r="P123" s="140" t="str">
        <f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 xml:space="preserve"> </v>
      </c>
      <c r="Q123" s="141" t="str">
        <f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41" t="str">
        <f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 xml:space="preserve"> </v>
      </c>
      <c r="S123" s="141" t="str">
        <f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 xml:space="preserve"> 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1:67" ht="14.1" customHeight="1" x14ac:dyDescent="0.2">
      <c r="A124" s="180" t="s">
        <v>1195</v>
      </c>
      <c r="B124" s="137" t="e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#N/A</v>
      </c>
      <c r="C124" s="137" t="str">
        <f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 xml:space="preserve"> </v>
      </c>
      <c r="D124" s="137" t="str">
        <f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 xml:space="preserve"> </v>
      </c>
      <c r="E124" s="138" t="str">
        <f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 xml:space="preserve"> </v>
      </c>
      <c r="F124" s="138" t="str">
        <f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 xml:space="preserve"> </v>
      </c>
      <c r="G124" s="138" t="str">
        <f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 xml:space="preserve"> </v>
      </c>
      <c r="H124" s="138" t="str">
        <f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 xml:space="preserve"> </v>
      </c>
      <c r="I124" s="139" t="str">
        <f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 xml:space="preserve"> </v>
      </c>
      <c r="J124" s="139" t="str">
        <f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 xml:space="preserve"> </v>
      </c>
      <c r="K124" s="139" t="str">
        <f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 xml:space="preserve"> </v>
      </c>
      <c r="L124" s="140" t="str">
        <f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 xml:space="preserve"> </v>
      </c>
      <c r="M124" s="140" t="str">
        <f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 xml:space="preserve"> </v>
      </c>
      <c r="N124" s="141" t="str">
        <f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 xml:space="preserve"> </v>
      </c>
      <c r="O124" s="140" t="str">
        <f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 xml:space="preserve"> </v>
      </c>
      <c r="P124" s="140" t="str">
        <f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 xml:space="preserve"> </v>
      </c>
      <c r="Q124" s="141" t="str">
        <f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1" t="str">
        <f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1" t="str">
        <f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 xml:space="preserve"> 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1:67" ht="14.1" customHeight="1" x14ac:dyDescent="0.2">
      <c r="A125" s="180" t="s">
        <v>1195</v>
      </c>
      <c r="B125" s="137" t="e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#N/A</v>
      </c>
      <c r="C125" s="137" t="str">
        <f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 xml:space="preserve"> </v>
      </c>
      <c r="D125" s="137" t="str">
        <f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 xml:space="preserve"> </v>
      </c>
      <c r="E125" s="138" t="str">
        <f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 xml:space="preserve"> </v>
      </c>
      <c r="F125" s="138" t="str">
        <f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 xml:space="preserve"> </v>
      </c>
      <c r="G125" s="138" t="str">
        <f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 xml:space="preserve"> </v>
      </c>
      <c r="H125" s="138" t="str">
        <f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 xml:space="preserve"> </v>
      </c>
      <c r="I125" s="139" t="str">
        <f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 xml:space="preserve"> </v>
      </c>
      <c r="J125" s="139" t="str">
        <f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 xml:space="preserve"> </v>
      </c>
      <c r="K125" s="139" t="str">
        <f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 xml:space="preserve"> </v>
      </c>
      <c r="L125" s="140" t="str">
        <f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 xml:space="preserve"> </v>
      </c>
      <c r="M125" s="140" t="str">
        <f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 xml:space="preserve"> </v>
      </c>
      <c r="N125" s="141" t="str">
        <f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 xml:space="preserve"> </v>
      </c>
      <c r="O125" s="140" t="str">
        <f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 xml:space="preserve"> </v>
      </c>
      <c r="P125" s="140" t="str">
        <f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 xml:space="preserve"> </v>
      </c>
      <c r="Q125" s="141" t="str">
        <f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 xml:space="preserve"> </v>
      </c>
      <c r="R125" s="141" t="str">
        <f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 xml:space="preserve"> </v>
      </c>
      <c r="S125" s="141" t="str">
        <f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 xml:space="preserve"> 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1:67" ht="14.1" customHeight="1" x14ac:dyDescent="0.2">
      <c r="A126" s="180" t="s">
        <v>1195</v>
      </c>
      <c r="B126" s="137" t="e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#N/A</v>
      </c>
      <c r="C126" s="137" t="str">
        <f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 xml:space="preserve"> </v>
      </c>
      <c r="D126" s="137" t="str">
        <f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 xml:space="preserve"> </v>
      </c>
      <c r="E126" s="138" t="str">
        <f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 xml:space="preserve"> </v>
      </c>
      <c r="F126" s="138" t="str">
        <f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 xml:space="preserve"> </v>
      </c>
      <c r="G126" s="138" t="str">
        <f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 xml:space="preserve"> </v>
      </c>
      <c r="H126" s="138" t="str">
        <f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 xml:space="preserve"> </v>
      </c>
      <c r="I126" s="139" t="str">
        <f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 xml:space="preserve"> </v>
      </c>
      <c r="J126" s="139" t="str">
        <f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 xml:space="preserve"> </v>
      </c>
      <c r="K126" s="139" t="str">
        <f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 xml:space="preserve"> </v>
      </c>
      <c r="L126" s="140" t="str">
        <f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 xml:space="preserve"> </v>
      </c>
      <c r="M126" s="140" t="str">
        <f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 xml:space="preserve"> </v>
      </c>
      <c r="N126" s="141" t="str">
        <f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 xml:space="preserve"> </v>
      </c>
      <c r="O126" s="140" t="str">
        <f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 xml:space="preserve"> </v>
      </c>
      <c r="P126" s="140" t="str">
        <f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 xml:space="preserve"> </v>
      </c>
      <c r="Q126" s="141" t="str">
        <f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 xml:space="preserve"> </v>
      </c>
      <c r="R126" s="141" t="str">
        <f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 xml:space="preserve"> </v>
      </c>
      <c r="S126" s="141" t="str">
        <f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 xml:space="preserve"> 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1:67" ht="14.1" customHeight="1" x14ac:dyDescent="0.2">
      <c r="A127" s="180" t="s">
        <v>1195</v>
      </c>
      <c r="B127" s="137" t="e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#N/A</v>
      </c>
      <c r="C127" s="137" t="str">
        <f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 xml:space="preserve"> </v>
      </c>
      <c r="D127" s="137" t="str">
        <f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 xml:space="preserve"> </v>
      </c>
      <c r="E127" s="138" t="str">
        <f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 xml:space="preserve"> </v>
      </c>
      <c r="F127" s="138" t="str">
        <f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 xml:space="preserve"> </v>
      </c>
      <c r="G127" s="138" t="str">
        <f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 xml:space="preserve"> </v>
      </c>
      <c r="H127" s="138" t="str">
        <f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 xml:space="preserve"> </v>
      </c>
      <c r="I127" s="139" t="str">
        <f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 xml:space="preserve"> </v>
      </c>
      <c r="J127" s="139" t="str">
        <f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 xml:space="preserve"> </v>
      </c>
      <c r="K127" s="139" t="str">
        <f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 xml:space="preserve"> </v>
      </c>
      <c r="L127" s="140" t="str">
        <f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 xml:space="preserve"> </v>
      </c>
      <c r="M127" s="140" t="str">
        <f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 xml:space="preserve"> </v>
      </c>
      <c r="N127" s="141" t="str">
        <f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0" t="str">
        <f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 xml:space="preserve"> </v>
      </c>
      <c r="P127" s="140" t="str">
        <f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 xml:space="preserve"> </v>
      </c>
      <c r="Q127" s="141" t="str">
        <f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1" t="str">
        <f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 xml:space="preserve"> </v>
      </c>
      <c r="S127" s="141" t="str">
        <f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 xml:space="preserve"> 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1:67" ht="14.1" customHeight="1" x14ac:dyDescent="0.2">
      <c r="A128" s="180" t="s">
        <v>1195</v>
      </c>
      <c r="B128" s="137" t="e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#N/A</v>
      </c>
      <c r="C128" s="137" t="str">
        <f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 xml:space="preserve"> </v>
      </c>
      <c r="D128" s="137" t="str">
        <f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 xml:space="preserve"> </v>
      </c>
      <c r="E128" s="138" t="str">
        <f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 xml:space="preserve"> </v>
      </c>
      <c r="F128" s="138" t="str">
        <f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 xml:space="preserve"> </v>
      </c>
      <c r="G128" s="138" t="str">
        <f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 xml:space="preserve"> </v>
      </c>
      <c r="H128" s="138" t="str">
        <f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 xml:space="preserve"> </v>
      </c>
      <c r="I128" s="139" t="str">
        <f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 xml:space="preserve"> </v>
      </c>
      <c r="J128" s="139" t="str">
        <f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 xml:space="preserve"> </v>
      </c>
      <c r="K128" s="139" t="str">
        <f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 xml:space="preserve"> </v>
      </c>
      <c r="L128" s="140" t="str">
        <f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 xml:space="preserve"> </v>
      </c>
      <c r="M128" s="140" t="str">
        <f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 xml:space="preserve"> </v>
      </c>
      <c r="N128" s="141" t="str">
        <f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 xml:space="preserve"> </v>
      </c>
      <c r="O128" s="140" t="str">
        <f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 xml:space="preserve"> </v>
      </c>
      <c r="P128" s="140" t="str">
        <f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 xml:space="preserve"> </v>
      </c>
      <c r="Q128" s="141" t="str">
        <f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 xml:space="preserve"> </v>
      </c>
      <c r="R128" s="141" t="str">
        <f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41" t="str">
        <f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 xml:space="preserve"> 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1:67" ht="14.1" customHeight="1" x14ac:dyDescent="0.2">
      <c r="A129" s="180" t="s">
        <v>1195</v>
      </c>
      <c r="B129" s="137" t="e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#N/A</v>
      </c>
      <c r="C129" s="137" t="str">
        <f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 xml:space="preserve"> </v>
      </c>
      <c r="D129" s="137" t="str">
        <f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 xml:space="preserve"> </v>
      </c>
      <c r="E129" s="138" t="str">
        <f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 xml:space="preserve"> </v>
      </c>
      <c r="F129" s="138" t="str">
        <f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 xml:space="preserve"> </v>
      </c>
      <c r="G129" s="138" t="str">
        <f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 xml:space="preserve"> </v>
      </c>
      <c r="H129" s="138" t="str">
        <f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 xml:space="preserve"> </v>
      </c>
      <c r="I129" s="139" t="str">
        <f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 xml:space="preserve"> </v>
      </c>
      <c r="J129" s="139" t="str">
        <f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 xml:space="preserve"> </v>
      </c>
      <c r="K129" s="139" t="str">
        <f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 xml:space="preserve"> </v>
      </c>
      <c r="L129" s="140" t="str">
        <f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 xml:space="preserve"> </v>
      </c>
      <c r="M129" s="140" t="str">
        <f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 xml:space="preserve"> </v>
      </c>
      <c r="N129" s="141" t="str">
        <f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 xml:space="preserve"> </v>
      </c>
      <c r="O129" s="140" t="str">
        <f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 xml:space="preserve"> </v>
      </c>
      <c r="P129" s="140" t="str">
        <f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 xml:space="preserve"> </v>
      </c>
      <c r="Q129" s="141" t="str">
        <f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 xml:space="preserve"> </v>
      </c>
      <c r="R129" s="141" t="str">
        <f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 xml:space="preserve"> </v>
      </c>
      <c r="S129" s="141" t="str">
        <f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 xml:space="preserve"> 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1:67" ht="14.1" customHeight="1" x14ac:dyDescent="0.2">
      <c r="A130" s="180" t="s">
        <v>1195</v>
      </c>
      <c r="B130" s="137" t="e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#N/A</v>
      </c>
      <c r="C130" s="137" t="str">
        <f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 xml:space="preserve"> </v>
      </c>
      <c r="D130" s="137" t="str">
        <f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 xml:space="preserve"> </v>
      </c>
      <c r="E130" s="138" t="str">
        <f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 xml:space="preserve"> </v>
      </c>
      <c r="F130" s="138" t="str">
        <f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 xml:space="preserve"> </v>
      </c>
      <c r="G130" s="138" t="str">
        <f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 xml:space="preserve"> </v>
      </c>
      <c r="H130" s="138" t="str">
        <f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 xml:space="preserve"> </v>
      </c>
      <c r="I130" s="139" t="str">
        <f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 xml:space="preserve"> </v>
      </c>
      <c r="J130" s="139" t="str">
        <f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 xml:space="preserve"> </v>
      </c>
      <c r="K130" s="139" t="str">
        <f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 xml:space="preserve"> </v>
      </c>
      <c r="L130" s="140" t="str">
        <f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 xml:space="preserve"> </v>
      </c>
      <c r="M130" s="140" t="str">
        <f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 xml:space="preserve"> </v>
      </c>
      <c r="N130" s="141" t="str">
        <f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 xml:space="preserve"> </v>
      </c>
      <c r="O130" s="140" t="str">
        <f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 xml:space="preserve"> </v>
      </c>
      <c r="P130" s="140" t="str">
        <f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 xml:space="preserve"> </v>
      </c>
      <c r="Q130" s="141" t="str">
        <f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 xml:space="preserve"> </v>
      </c>
      <c r="R130" s="141" t="str">
        <f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 xml:space="preserve"> </v>
      </c>
      <c r="S130" s="141" t="str">
        <f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 xml:space="preserve"> 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1:67" ht="14.1" customHeight="1" x14ac:dyDescent="0.2">
      <c r="A131" s="180" t="s">
        <v>1195</v>
      </c>
      <c r="B131" s="137" t="e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#N/A</v>
      </c>
      <c r="C131" s="137" t="str">
        <f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 xml:space="preserve"> </v>
      </c>
      <c r="D131" s="137" t="str">
        <f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 xml:space="preserve"> </v>
      </c>
      <c r="E131" s="138" t="str">
        <f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 xml:space="preserve"> </v>
      </c>
      <c r="F131" s="138" t="str">
        <f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 xml:space="preserve"> </v>
      </c>
      <c r="G131" s="138" t="str">
        <f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 xml:space="preserve"> </v>
      </c>
      <c r="H131" s="138" t="str">
        <f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 xml:space="preserve"> </v>
      </c>
      <c r="I131" s="139" t="str">
        <f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 xml:space="preserve"> </v>
      </c>
      <c r="J131" s="139" t="str">
        <f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 xml:space="preserve"> </v>
      </c>
      <c r="K131" s="139" t="str">
        <f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 xml:space="preserve"> </v>
      </c>
      <c r="L131" s="140" t="str">
        <f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 xml:space="preserve"> </v>
      </c>
      <c r="M131" s="140" t="str">
        <f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 xml:space="preserve"> </v>
      </c>
      <c r="N131" s="141" t="str">
        <f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40" t="str">
        <f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 xml:space="preserve"> </v>
      </c>
      <c r="P131" s="140" t="str">
        <f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 xml:space="preserve"> </v>
      </c>
      <c r="Q131" s="141" t="str">
        <f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1" t="str">
        <f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 xml:space="preserve"> </v>
      </c>
      <c r="S131" s="141" t="str">
        <f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 xml:space="preserve"> 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1:67" ht="14.1" customHeight="1" x14ac:dyDescent="0.2">
      <c r="A132" s="180" t="s">
        <v>1195</v>
      </c>
      <c r="B132" s="137" t="e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#N/A</v>
      </c>
      <c r="C132" s="137" t="str">
        <f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 xml:space="preserve"> </v>
      </c>
      <c r="D132" s="137" t="str">
        <f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 xml:space="preserve"> </v>
      </c>
      <c r="E132" s="138" t="str">
        <f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 xml:space="preserve"> </v>
      </c>
      <c r="F132" s="138" t="str">
        <f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 xml:space="preserve"> </v>
      </c>
      <c r="G132" s="138" t="str">
        <f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8" t="str">
        <f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 xml:space="preserve"> </v>
      </c>
      <c r="I132" s="139" t="str">
        <f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 xml:space="preserve"> </v>
      </c>
      <c r="J132" s="139" t="str">
        <f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 xml:space="preserve"> </v>
      </c>
      <c r="K132" s="139" t="str">
        <f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 xml:space="preserve"> </v>
      </c>
      <c r="L132" s="140" t="str">
        <f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 xml:space="preserve"> </v>
      </c>
      <c r="M132" s="140" t="str">
        <f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 xml:space="preserve"> </v>
      </c>
      <c r="N132" s="141" t="str">
        <f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0" t="str">
        <f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 xml:space="preserve"> </v>
      </c>
      <c r="P132" s="140" t="str">
        <f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 xml:space="preserve"> </v>
      </c>
      <c r="Q132" s="141" t="str">
        <f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1" t="str">
        <f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1" t="str">
        <f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 xml:space="preserve"> 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1:67" ht="14.1" customHeight="1" x14ac:dyDescent="0.2">
      <c r="A133" s="180" t="s">
        <v>1195</v>
      </c>
      <c r="B133" s="137" t="e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#N/A</v>
      </c>
      <c r="C133" s="137" t="str">
        <f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 xml:space="preserve"> </v>
      </c>
      <c r="D133" s="137" t="str">
        <f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 xml:space="preserve"> </v>
      </c>
      <c r="E133" s="138" t="str">
        <f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 xml:space="preserve"> </v>
      </c>
      <c r="F133" s="138" t="str">
        <f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 xml:space="preserve"> </v>
      </c>
      <c r="G133" s="138" t="str">
        <f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 xml:space="preserve"> </v>
      </c>
      <c r="H133" s="138" t="str">
        <f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 xml:space="preserve"> </v>
      </c>
      <c r="I133" s="139" t="str">
        <f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 xml:space="preserve"> </v>
      </c>
      <c r="J133" s="139" t="str">
        <f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 xml:space="preserve"> </v>
      </c>
      <c r="K133" s="139" t="str">
        <f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 xml:space="preserve"> </v>
      </c>
      <c r="L133" s="140" t="str">
        <f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 xml:space="preserve"> </v>
      </c>
      <c r="M133" s="140" t="str">
        <f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 xml:space="preserve"> </v>
      </c>
      <c r="N133" s="141" t="str">
        <f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 xml:space="preserve"> </v>
      </c>
      <c r="O133" s="140" t="str">
        <f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 xml:space="preserve"> </v>
      </c>
      <c r="P133" s="140" t="str">
        <f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 xml:space="preserve"> </v>
      </c>
      <c r="Q133" s="141" t="str">
        <f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 xml:space="preserve"> </v>
      </c>
      <c r="R133" s="141" t="str">
        <f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 xml:space="preserve"> </v>
      </c>
      <c r="S133" s="141" t="str">
        <f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 xml:space="preserve"> 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1:67" ht="14.1" customHeight="1" x14ac:dyDescent="0.2">
      <c r="A134" s="180" t="s">
        <v>1195</v>
      </c>
      <c r="B134" s="137" t="e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#N/A</v>
      </c>
      <c r="C134" s="137" t="str">
        <f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 xml:space="preserve"> </v>
      </c>
      <c r="D134" s="137" t="str">
        <f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 xml:space="preserve"> </v>
      </c>
      <c r="E134" s="138" t="str">
        <f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 xml:space="preserve"> </v>
      </c>
      <c r="F134" s="138" t="str">
        <f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38" t="str">
        <f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38" t="str">
        <f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 xml:space="preserve"> </v>
      </c>
      <c r="I134" s="139" t="str">
        <f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 xml:space="preserve"> </v>
      </c>
      <c r="J134" s="139" t="str">
        <f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 xml:space="preserve"> </v>
      </c>
      <c r="K134" s="139" t="str">
        <f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 xml:space="preserve"> </v>
      </c>
      <c r="L134" s="140" t="str">
        <f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 xml:space="preserve"> </v>
      </c>
      <c r="M134" s="140" t="str">
        <f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 xml:space="preserve"> </v>
      </c>
      <c r="N134" s="141" t="str">
        <f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40" t="str">
        <f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 xml:space="preserve"> </v>
      </c>
      <c r="P134" s="140" t="str">
        <f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 xml:space="preserve"> </v>
      </c>
      <c r="Q134" s="141" t="str">
        <f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41" t="str">
        <f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1" t="str">
        <f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 xml:space="preserve"> 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1:67" ht="14.1" customHeight="1" x14ac:dyDescent="0.2">
      <c r="A135" s="180" t="s">
        <v>1195</v>
      </c>
      <c r="B135" s="137" t="e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#N/A</v>
      </c>
      <c r="C135" s="137" t="str">
        <f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 xml:space="preserve"> </v>
      </c>
      <c r="D135" s="137" t="str">
        <f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 xml:space="preserve"> </v>
      </c>
      <c r="E135" s="138" t="str">
        <f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 xml:space="preserve"> </v>
      </c>
      <c r="F135" s="138" t="str">
        <f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 xml:space="preserve"> </v>
      </c>
      <c r="G135" s="138" t="str">
        <f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 xml:space="preserve"> </v>
      </c>
      <c r="H135" s="138" t="str">
        <f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 xml:space="preserve"> </v>
      </c>
      <c r="I135" s="139" t="str">
        <f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 xml:space="preserve"> </v>
      </c>
      <c r="J135" s="139" t="str">
        <f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 xml:space="preserve"> </v>
      </c>
      <c r="K135" s="139" t="str">
        <f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 xml:space="preserve"> </v>
      </c>
      <c r="L135" s="140" t="str">
        <f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 xml:space="preserve"> </v>
      </c>
      <c r="M135" s="140" t="str">
        <f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 xml:space="preserve"> </v>
      </c>
      <c r="N135" s="141" t="str">
        <f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0" t="str">
        <f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 xml:space="preserve"> </v>
      </c>
      <c r="P135" s="140" t="str">
        <f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 xml:space="preserve"> </v>
      </c>
      <c r="Q135" s="141" t="str">
        <f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 xml:space="preserve"> </v>
      </c>
      <c r="R135" s="141" t="str">
        <f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 xml:space="preserve"> </v>
      </c>
      <c r="S135" s="141" t="str">
        <f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 xml:space="preserve"> 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1:67" ht="14.1" customHeight="1" x14ac:dyDescent="0.2">
      <c r="A136" s="180" t="s">
        <v>1195</v>
      </c>
      <c r="B136" s="137" t="e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#N/A</v>
      </c>
      <c r="C136" s="137" t="str">
        <f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 xml:space="preserve"> </v>
      </c>
      <c r="D136" s="137" t="str">
        <f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 xml:space="preserve"> </v>
      </c>
      <c r="E136" s="138" t="str">
        <f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 xml:space="preserve"> </v>
      </c>
      <c r="F136" s="138" t="str">
        <f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 xml:space="preserve"> </v>
      </c>
      <c r="G136" s="138" t="str">
        <f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 xml:space="preserve"> </v>
      </c>
      <c r="H136" s="138" t="str">
        <f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 xml:space="preserve"> </v>
      </c>
      <c r="I136" s="139" t="str">
        <f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 xml:space="preserve"> </v>
      </c>
      <c r="J136" s="139" t="str">
        <f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 xml:space="preserve"> </v>
      </c>
      <c r="K136" s="139" t="str">
        <f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 xml:space="preserve"> </v>
      </c>
      <c r="L136" s="140" t="str">
        <f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 xml:space="preserve"> </v>
      </c>
      <c r="M136" s="140" t="str">
        <f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 xml:space="preserve"> </v>
      </c>
      <c r="N136" s="141" t="str">
        <f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0" t="str">
        <f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 xml:space="preserve"> </v>
      </c>
      <c r="P136" s="140" t="str">
        <f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 xml:space="preserve"> </v>
      </c>
      <c r="Q136" s="141" t="str">
        <f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 xml:space="preserve"> </v>
      </c>
      <c r="R136" s="141" t="str">
        <f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41" t="str">
        <f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 xml:space="preserve"> 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1:67" ht="14.1" customHeight="1" x14ac:dyDescent="0.2">
      <c r="A137" s="180" t="s">
        <v>1195</v>
      </c>
      <c r="B137" s="137" t="e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#N/A</v>
      </c>
      <c r="C137" s="137" t="str">
        <f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 xml:space="preserve"> </v>
      </c>
      <c r="D137" s="137" t="str">
        <f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 xml:space="preserve"> </v>
      </c>
      <c r="E137" s="138" t="str">
        <f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 xml:space="preserve"> </v>
      </c>
      <c r="F137" s="138" t="str">
        <f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 xml:space="preserve"> </v>
      </c>
      <c r="G137" s="138" t="str">
        <f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 xml:space="preserve"> </v>
      </c>
      <c r="H137" s="138" t="str">
        <f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 xml:space="preserve"> </v>
      </c>
      <c r="I137" s="139" t="str">
        <f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 xml:space="preserve"> </v>
      </c>
      <c r="J137" s="139" t="str">
        <f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 xml:space="preserve"> </v>
      </c>
      <c r="K137" s="139" t="str">
        <f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 xml:space="preserve"> </v>
      </c>
      <c r="L137" s="140" t="str">
        <f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 xml:space="preserve"> </v>
      </c>
      <c r="M137" s="140" t="str">
        <f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 xml:space="preserve"> </v>
      </c>
      <c r="N137" s="141" t="str">
        <f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 xml:space="preserve"> </v>
      </c>
      <c r="O137" s="140" t="str">
        <f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 xml:space="preserve"> </v>
      </c>
      <c r="P137" s="140" t="str">
        <f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 xml:space="preserve"> </v>
      </c>
      <c r="Q137" s="141" t="str">
        <f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41" t="str">
        <f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1" t="str">
        <f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 xml:space="preserve"> 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1:67" ht="14.1" customHeight="1" x14ac:dyDescent="0.2">
      <c r="A138" s="180" t="s">
        <v>1195</v>
      </c>
      <c r="B138" s="137" t="e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#N/A</v>
      </c>
      <c r="C138" s="137" t="str">
        <f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 xml:space="preserve"> </v>
      </c>
      <c r="D138" s="137" t="str">
        <f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 xml:space="preserve"> </v>
      </c>
      <c r="E138" s="138" t="str">
        <f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 xml:space="preserve"> </v>
      </c>
      <c r="F138" s="138" t="str">
        <f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 xml:space="preserve"> </v>
      </c>
      <c r="G138" s="138" t="str">
        <f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 xml:space="preserve"> </v>
      </c>
      <c r="H138" s="138" t="str">
        <f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 xml:space="preserve"> </v>
      </c>
      <c r="I138" s="139" t="str">
        <f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 xml:space="preserve"> </v>
      </c>
      <c r="J138" s="139" t="str">
        <f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 xml:space="preserve"> </v>
      </c>
      <c r="K138" s="139" t="str">
        <f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 xml:space="preserve"> </v>
      </c>
      <c r="L138" s="140" t="str">
        <f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 xml:space="preserve"> </v>
      </c>
      <c r="M138" s="140" t="str">
        <f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 xml:space="preserve"> </v>
      </c>
      <c r="N138" s="141" t="str">
        <f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 xml:space="preserve"> </v>
      </c>
      <c r="O138" s="140" t="str">
        <f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 xml:space="preserve"> </v>
      </c>
      <c r="P138" s="140" t="str">
        <f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 xml:space="preserve"> </v>
      </c>
      <c r="Q138" s="141" t="str">
        <f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41" t="str">
        <f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1" t="str">
        <f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 xml:space="preserve"> 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1:67" ht="14.1" customHeight="1" x14ac:dyDescent="0.2">
      <c r="A139" s="180" t="s">
        <v>1195</v>
      </c>
      <c r="B139" s="137" t="e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#N/A</v>
      </c>
      <c r="C139" s="137" t="str">
        <f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 xml:space="preserve"> </v>
      </c>
      <c r="D139" s="137" t="str">
        <f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 xml:space="preserve"> </v>
      </c>
      <c r="E139" s="138" t="str">
        <f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 xml:space="preserve"> </v>
      </c>
      <c r="F139" s="138" t="str">
        <f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 xml:space="preserve"> </v>
      </c>
      <c r="G139" s="138" t="str">
        <f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 xml:space="preserve"> </v>
      </c>
      <c r="H139" s="138" t="str">
        <f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 xml:space="preserve"> </v>
      </c>
      <c r="I139" s="139" t="str">
        <f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 xml:space="preserve"> </v>
      </c>
      <c r="J139" s="139" t="str">
        <f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 xml:space="preserve"> </v>
      </c>
      <c r="K139" s="139" t="str">
        <f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 xml:space="preserve"> </v>
      </c>
      <c r="L139" s="140" t="str">
        <f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 xml:space="preserve"> </v>
      </c>
      <c r="M139" s="140" t="str">
        <f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 xml:space="preserve"> </v>
      </c>
      <c r="N139" s="141" t="str">
        <f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 xml:space="preserve"> </v>
      </c>
      <c r="O139" s="140" t="str">
        <f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 xml:space="preserve"> </v>
      </c>
      <c r="P139" s="140" t="str">
        <f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 xml:space="preserve"> </v>
      </c>
      <c r="Q139" s="141" t="str">
        <f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 xml:space="preserve"> </v>
      </c>
      <c r="R139" s="141" t="str">
        <f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41" t="str">
        <f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 xml:space="preserve"> 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1:67" ht="14.1" customHeight="1" x14ac:dyDescent="0.2">
      <c r="A140" s="180" t="s">
        <v>1195</v>
      </c>
      <c r="B140" s="137" t="e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#N/A</v>
      </c>
      <c r="C140" s="137" t="str">
        <f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 xml:space="preserve"> </v>
      </c>
      <c r="D140" s="137" t="str">
        <f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 xml:space="preserve"> </v>
      </c>
      <c r="E140" s="138" t="str">
        <f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 xml:space="preserve"> </v>
      </c>
      <c r="F140" s="138" t="str">
        <f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 xml:space="preserve"> </v>
      </c>
      <c r="G140" s="138" t="str">
        <f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 xml:space="preserve"> </v>
      </c>
      <c r="H140" s="138" t="str">
        <f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 xml:space="preserve"> </v>
      </c>
      <c r="I140" s="139" t="str">
        <f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 xml:space="preserve"> </v>
      </c>
      <c r="J140" s="139" t="str">
        <f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 xml:space="preserve"> </v>
      </c>
      <c r="K140" s="139" t="str">
        <f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 xml:space="preserve"> </v>
      </c>
      <c r="L140" s="140" t="str">
        <f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 xml:space="preserve"> </v>
      </c>
      <c r="M140" s="140" t="str">
        <f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 xml:space="preserve"> </v>
      </c>
      <c r="N140" s="141" t="str">
        <f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40" t="str">
        <f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 xml:space="preserve"> </v>
      </c>
      <c r="P140" s="140" t="str">
        <f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 xml:space="preserve"> </v>
      </c>
      <c r="Q140" s="141" t="str">
        <f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41" t="str">
        <f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41" t="str">
        <f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 xml:space="preserve"> 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1:67" ht="14.1" customHeight="1" x14ac:dyDescent="0.2">
      <c r="A141" s="180" t="s">
        <v>1195</v>
      </c>
      <c r="B141" s="137" t="e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#N/A</v>
      </c>
      <c r="C141" s="137" t="str">
        <f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 xml:space="preserve"> </v>
      </c>
      <c r="D141" s="137" t="str">
        <f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 xml:space="preserve"> </v>
      </c>
      <c r="E141" s="138" t="str">
        <f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 xml:space="preserve"> </v>
      </c>
      <c r="F141" s="138" t="str">
        <f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 xml:space="preserve"> </v>
      </c>
      <c r="G141" s="138" t="str">
        <f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 xml:space="preserve"> </v>
      </c>
      <c r="H141" s="138" t="str">
        <f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 xml:space="preserve"> </v>
      </c>
      <c r="I141" s="139" t="str">
        <f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 xml:space="preserve"> </v>
      </c>
      <c r="J141" s="139" t="str">
        <f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 xml:space="preserve"> </v>
      </c>
      <c r="K141" s="139" t="str">
        <f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 xml:space="preserve"> </v>
      </c>
      <c r="L141" s="140" t="str">
        <f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 xml:space="preserve"> </v>
      </c>
      <c r="M141" s="140" t="str">
        <f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 xml:space="preserve"> </v>
      </c>
      <c r="N141" s="141" t="str">
        <f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 xml:space="preserve"> </v>
      </c>
      <c r="O141" s="140" t="str">
        <f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 xml:space="preserve"> </v>
      </c>
      <c r="P141" s="140" t="str">
        <f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 xml:space="preserve"> </v>
      </c>
      <c r="Q141" s="141" t="str">
        <f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1" t="str">
        <f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 xml:space="preserve"> </v>
      </c>
      <c r="S141" s="141" t="str">
        <f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 xml:space="preserve"> 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1:67" ht="14.1" customHeight="1" x14ac:dyDescent="0.2">
      <c r="A142" s="180" t="s">
        <v>1195</v>
      </c>
      <c r="B142" s="137" t="e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#N/A</v>
      </c>
      <c r="C142" s="137" t="str">
        <f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 xml:space="preserve"> </v>
      </c>
      <c r="D142" s="137" t="str">
        <f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 xml:space="preserve"> </v>
      </c>
      <c r="E142" s="138" t="str">
        <f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 xml:space="preserve"> </v>
      </c>
      <c r="F142" s="138" t="str">
        <f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 xml:space="preserve"> </v>
      </c>
      <c r="G142" s="138" t="str">
        <f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 xml:space="preserve"> </v>
      </c>
      <c r="H142" s="138" t="str">
        <f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 xml:space="preserve"> </v>
      </c>
      <c r="I142" s="139" t="str">
        <f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 xml:space="preserve"> </v>
      </c>
      <c r="J142" s="139" t="str">
        <f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 xml:space="preserve"> </v>
      </c>
      <c r="K142" s="139" t="str">
        <f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 xml:space="preserve"> </v>
      </c>
      <c r="L142" s="140" t="str">
        <f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 xml:space="preserve"> </v>
      </c>
      <c r="M142" s="140" t="str">
        <f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 xml:space="preserve"> </v>
      </c>
      <c r="N142" s="141" t="str">
        <f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40" t="str">
        <f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 xml:space="preserve"> </v>
      </c>
      <c r="P142" s="140" t="str">
        <f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 xml:space="preserve"> </v>
      </c>
      <c r="Q142" s="141" t="str">
        <f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1" t="str">
        <f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 xml:space="preserve"> </v>
      </c>
      <c r="S142" s="141" t="str">
        <f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 xml:space="preserve"> 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1:67" ht="14.1" customHeight="1" x14ac:dyDescent="0.2">
      <c r="A143" s="180" t="s">
        <v>1195</v>
      </c>
      <c r="B143" s="137" t="e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#N/A</v>
      </c>
      <c r="C143" s="137" t="str">
        <f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 xml:space="preserve"> </v>
      </c>
      <c r="D143" s="137" t="str">
        <f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 xml:space="preserve"> </v>
      </c>
      <c r="E143" s="138" t="str">
        <f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 xml:space="preserve"> </v>
      </c>
      <c r="F143" s="138" t="str">
        <f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 xml:space="preserve"> </v>
      </c>
      <c r="G143" s="138" t="str">
        <f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 xml:space="preserve"> </v>
      </c>
      <c r="H143" s="138" t="str">
        <f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 xml:space="preserve"> </v>
      </c>
      <c r="I143" s="139" t="str">
        <f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 xml:space="preserve"> </v>
      </c>
      <c r="J143" s="139" t="str">
        <f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 xml:space="preserve"> </v>
      </c>
      <c r="K143" s="139" t="str">
        <f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 xml:space="preserve"> </v>
      </c>
      <c r="L143" s="140" t="str">
        <f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 xml:space="preserve"> </v>
      </c>
      <c r="M143" s="140" t="str">
        <f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 xml:space="preserve"> </v>
      </c>
      <c r="N143" s="141" t="str">
        <f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 xml:space="preserve"> </v>
      </c>
      <c r="O143" s="140" t="str">
        <f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 xml:space="preserve"> </v>
      </c>
      <c r="P143" s="140" t="str">
        <f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 xml:space="preserve"> </v>
      </c>
      <c r="Q143" s="141" t="str">
        <f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 xml:space="preserve"> </v>
      </c>
      <c r="R143" s="141" t="str">
        <f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41" t="str">
        <f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 xml:space="preserve"> 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1:67" ht="14.1" customHeight="1" x14ac:dyDescent="0.2">
      <c r="A144" s="180" t="s">
        <v>1195</v>
      </c>
      <c r="B144" s="137" t="e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#N/A</v>
      </c>
      <c r="C144" s="137" t="str">
        <f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 xml:space="preserve"> </v>
      </c>
      <c r="D144" s="137" t="str">
        <f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 xml:space="preserve"> </v>
      </c>
      <c r="E144" s="138" t="str">
        <f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 xml:space="preserve"> </v>
      </c>
      <c r="F144" s="138" t="str">
        <f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 xml:space="preserve"> </v>
      </c>
      <c r="G144" s="138" t="str">
        <f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 xml:space="preserve"> </v>
      </c>
      <c r="H144" s="138" t="str">
        <f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 xml:space="preserve"> </v>
      </c>
      <c r="I144" s="139" t="str">
        <f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 xml:space="preserve"> </v>
      </c>
      <c r="J144" s="139" t="str">
        <f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 xml:space="preserve"> </v>
      </c>
      <c r="K144" s="139" t="str">
        <f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 xml:space="preserve"> </v>
      </c>
      <c r="L144" s="140" t="str">
        <f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 xml:space="preserve"> </v>
      </c>
      <c r="M144" s="140" t="str">
        <f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 xml:space="preserve"> </v>
      </c>
      <c r="N144" s="141" t="str">
        <f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 xml:space="preserve"> </v>
      </c>
      <c r="O144" s="140" t="str">
        <f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 xml:space="preserve"> </v>
      </c>
      <c r="P144" s="140" t="str">
        <f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 xml:space="preserve"> </v>
      </c>
      <c r="Q144" s="141" t="str">
        <f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 xml:space="preserve"> </v>
      </c>
      <c r="R144" s="141" t="str">
        <f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 xml:space="preserve"> </v>
      </c>
      <c r="S144" s="141" t="str">
        <f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 xml:space="preserve"> 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1:67" ht="14.1" customHeight="1" x14ac:dyDescent="0.2">
      <c r="A145" s="180" t="s">
        <v>1195</v>
      </c>
      <c r="B145" s="137" t="e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#N/A</v>
      </c>
      <c r="C145" s="137" t="str">
        <f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 xml:space="preserve"> </v>
      </c>
      <c r="D145" s="137" t="str">
        <f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 xml:space="preserve"> </v>
      </c>
      <c r="E145" s="138" t="str">
        <f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 xml:space="preserve"> </v>
      </c>
      <c r="F145" s="138" t="str">
        <f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 xml:space="preserve"> </v>
      </c>
      <c r="G145" s="138" t="str">
        <f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 xml:space="preserve"> </v>
      </c>
      <c r="H145" s="138" t="str">
        <f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 xml:space="preserve"> </v>
      </c>
      <c r="I145" s="139" t="str">
        <f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 xml:space="preserve"> </v>
      </c>
      <c r="J145" s="139" t="str">
        <f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 xml:space="preserve"> </v>
      </c>
      <c r="K145" s="139" t="str">
        <f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 xml:space="preserve"> </v>
      </c>
      <c r="L145" s="140" t="str">
        <f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 xml:space="preserve"> </v>
      </c>
      <c r="M145" s="140" t="str">
        <f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 xml:space="preserve"> </v>
      </c>
      <c r="N145" s="141" t="str">
        <f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0" t="str">
        <f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 xml:space="preserve"> </v>
      </c>
      <c r="P145" s="140" t="str">
        <f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 xml:space="preserve"> </v>
      </c>
      <c r="Q145" s="141" t="str">
        <f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 xml:space="preserve"> </v>
      </c>
      <c r="R145" s="141" t="str">
        <f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41" t="str">
        <f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 xml:space="preserve"> 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1:67" ht="14.1" customHeight="1" x14ac:dyDescent="0.2">
      <c r="A146" s="180" t="s">
        <v>1195</v>
      </c>
      <c r="B146" s="137" t="e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#N/A</v>
      </c>
      <c r="C146" s="137" t="str">
        <f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 xml:space="preserve"> </v>
      </c>
      <c r="D146" s="137" t="str">
        <f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 xml:space="preserve"> </v>
      </c>
      <c r="E146" s="138" t="str">
        <f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 xml:space="preserve"> </v>
      </c>
      <c r="F146" s="138" t="str">
        <f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38" t="str">
        <f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38" t="str">
        <f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 xml:space="preserve"> </v>
      </c>
      <c r="I146" s="139" t="str">
        <f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 xml:space="preserve"> </v>
      </c>
      <c r="J146" s="139" t="str">
        <f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 xml:space="preserve"> </v>
      </c>
      <c r="K146" s="139" t="str">
        <f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 xml:space="preserve"> </v>
      </c>
      <c r="L146" s="140" t="str">
        <f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 xml:space="preserve"> </v>
      </c>
      <c r="M146" s="140" t="str">
        <f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 xml:space="preserve"> </v>
      </c>
      <c r="N146" s="141" t="str">
        <f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40" t="str">
        <f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 xml:space="preserve"> </v>
      </c>
      <c r="P146" s="140" t="str">
        <f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 xml:space="preserve"> </v>
      </c>
      <c r="Q146" s="141" t="str">
        <f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41" t="str">
        <f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41" t="str">
        <f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 xml:space="preserve"> 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1:67" ht="14.1" customHeight="1" x14ac:dyDescent="0.2">
      <c r="A147" s="180" t="s">
        <v>1195</v>
      </c>
      <c r="B147" s="137" t="e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#N/A</v>
      </c>
      <c r="C147" s="137" t="str">
        <f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 xml:space="preserve"> </v>
      </c>
      <c r="D147" s="137" t="str">
        <f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 xml:space="preserve"> </v>
      </c>
      <c r="E147" s="138" t="str">
        <f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 xml:space="preserve"> </v>
      </c>
      <c r="F147" s="138" t="str">
        <f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 xml:space="preserve"> </v>
      </c>
      <c r="G147" s="138" t="str">
        <f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 xml:space="preserve"> </v>
      </c>
      <c r="H147" s="138" t="str">
        <f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 xml:space="preserve"> </v>
      </c>
      <c r="I147" s="139" t="str">
        <f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 xml:space="preserve"> </v>
      </c>
      <c r="J147" s="139" t="str">
        <f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 xml:space="preserve"> </v>
      </c>
      <c r="K147" s="139" t="str">
        <f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 xml:space="preserve"> </v>
      </c>
      <c r="L147" s="140" t="str">
        <f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 xml:space="preserve"> </v>
      </c>
      <c r="M147" s="140" t="str">
        <f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 xml:space="preserve"> </v>
      </c>
      <c r="N147" s="141" t="str">
        <f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 xml:space="preserve"> </v>
      </c>
      <c r="O147" s="140" t="str">
        <f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 xml:space="preserve"> </v>
      </c>
      <c r="P147" s="140" t="str">
        <f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 xml:space="preserve"> </v>
      </c>
      <c r="Q147" s="141" t="str">
        <f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1" t="str">
        <f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 xml:space="preserve"> </v>
      </c>
      <c r="S147" s="141" t="str">
        <f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 xml:space="preserve"> 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1:67" ht="14.1" customHeight="1" x14ac:dyDescent="0.2">
      <c r="A148" s="180" t="s">
        <v>1195</v>
      </c>
      <c r="B148" s="137" t="e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#N/A</v>
      </c>
      <c r="C148" s="137" t="str">
        <f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 xml:space="preserve"> </v>
      </c>
      <c r="D148" s="137" t="str">
        <f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 xml:space="preserve"> </v>
      </c>
      <c r="E148" s="138" t="str">
        <f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 xml:space="preserve"> </v>
      </c>
      <c r="F148" s="138" t="str">
        <f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 xml:space="preserve"> </v>
      </c>
      <c r="G148" s="138" t="str">
        <f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 xml:space="preserve"> </v>
      </c>
      <c r="H148" s="138" t="str">
        <f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 xml:space="preserve"> </v>
      </c>
      <c r="I148" s="139" t="str">
        <f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 xml:space="preserve"> </v>
      </c>
      <c r="J148" s="139" t="str">
        <f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 xml:space="preserve"> </v>
      </c>
      <c r="K148" s="139" t="str">
        <f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 xml:space="preserve"> </v>
      </c>
      <c r="L148" s="140" t="str">
        <f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 xml:space="preserve"> </v>
      </c>
      <c r="M148" s="140" t="str">
        <f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 xml:space="preserve"> </v>
      </c>
      <c r="N148" s="141" t="str">
        <f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 xml:space="preserve"> </v>
      </c>
      <c r="O148" s="140" t="str">
        <f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 xml:space="preserve"> </v>
      </c>
      <c r="P148" s="140" t="str">
        <f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 xml:space="preserve"> </v>
      </c>
      <c r="Q148" s="141" t="str">
        <f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 xml:space="preserve"> </v>
      </c>
      <c r="R148" s="141" t="str">
        <f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 xml:space="preserve"> </v>
      </c>
      <c r="S148" s="141" t="str">
        <f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 xml:space="preserve"> 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1:67" ht="14.1" customHeight="1" x14ac:dyDescent="0.2">
      <c r="A149" s="180" t="s">
        <v>1195</v>
      </c>
      <c r="B149" s="137" t="e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#N/A</v>
      </c>
      <c r="C149" s="137" t="str">
        <f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37" t="str">
        <f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38" t="str">
        <f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38" t="str">
        <f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38" t="str">
        <f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38" t="str">
        <f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39" t="str">
        <f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39" t="str">
        <f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39" t="str">
        <f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40" t="str">
        <f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40" t="str">
        <f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41" t="str">
        <f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40" t="str">
        <f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40" t="str">
        <f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41" t="str">
        <f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41" t="str">
        <f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41" t="str">
        <f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1:67" ht="14.1" customHeight="1" x14ac:dyDescent="0.2">
      <c r="A150" s="180" t="s">
        <v>1195</v>
      </c>
      <c r="B150" s="137" t="e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#N/A</v>
      </c>
      <c r="C150" s="137" t="str">
        <f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37" t="str">
        <f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38" t="str">
        <f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38" t="str">
        <f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38" t="str">
        <f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38" t="str">
        <f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39" t="str">
        <f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39" t="str">
        <f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39" t="str">
        <f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40" t="str">
        <f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40" t="str">
        <f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41" t="str">
        <f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40" t="str">
        <f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40" t="str">
        <f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41" t="str">
        <f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1" t="str">
        <f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41" t="str">
        <f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1:67" ht="14.1" customHeight="1" x14ac:dyDescent="0.2">
      <c r="A151" s="180" t="s">
        <v>1195</v>
      </c>
      <c r="B151" s="137" t="e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#N/A</v>
      </c>
      <c r="C151" s="137" t="str">
        <f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37" t="str">
        <f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38" t="str">
        <f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38" t="str">
        <f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38" t="str">
        <f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38" t="str">
        <f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39" t="str">
        <f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39" t="str">
        <f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39" t="str">
        <f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40" t="str">
        <f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40" t="str">
        <f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41" t="str">
        <f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40" t="str">
        <f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40" t="str">
        <f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41" t="str">
        <f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41" t="str">
        <f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41" t="str">
        <f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1:67" ht="14.1" customHeight="1" x14ac:dyDescent="0.2">
      <c r="A152" s="180" t="s">
        <v>1195</v>
      </c>
      <c r="B152" s="137" t="e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#N/A</v>
      </c>
      <c r="C152" s="137" t="str">
        <f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37" t="str">
        <f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38" t="str">
        <f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38" t="str">
        <f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38" t="str">
        <f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38" t="str">
        <f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39" t="str">
        <f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39" t="str">
        <f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39" t="str">
        <f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40" t="str">
        <f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40" t="str">
        <f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41" t="str">
        <f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40" t="str">
        <f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40" t="str">
        <f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41" t="str">
        <f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41" t="str">
        <f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41" t="str">
        <f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1:67" ht="14.1" customHeight="1" x14ac:dyDescent="0.2">
      <c r="A153" s="180" t="s">
        <v>1195</v>
      </c>
      <c r="B153" s="137" t="e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#N/A</v>
      </c>
      <c r="C153" s="137" t="str">
        <f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37" t="str">
        <f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38" t="str">
        <f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38" t="str">
        <f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38" t="str">
        <f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38" t="str">
        <f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39" t="str">
        <f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39" t="str">
        <f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39" t="str">
        <f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40" t="str">
        <f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40" t="str">
        <f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41" t="str">
        <f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0" t="str">
        <f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40" t="str">
        <f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41" t="str">
        <f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41" t="str">
        <f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41" t="str">
        <f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1:67" ht="14.1" customHeight="1" x14ac:dyDescent="0.2">
      <c r="A154" s="180" t="s">
        <v>1195</v>
      </c>
      <c r="B154" s="137" t="e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#N/A</v>
      </c>
      <c r="C154" s="137" t="str">
        <f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37" t="str">
        <f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38" t="str">
        <f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38" t="str">
        <f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38" t="str">
        <f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38" t="str">
        <f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39" t="str">
        <f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39" t="str">
        <f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39" t="str">
        <f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40" t="str">
        <f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40" t="str">
        <f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41" t="str">
        <f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40" t="str">
        <f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40" t="str">
        <f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41" t="str">
        <f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41" t="str">
        <f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41" t="str">
        <f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1:67" ht="14.1" customHeight="1" x14ac:dyDescent="0.2">
      <c r="A155" s="180" t="s">
        <v>1195</v>
      </c>
      <c r="B155" s="137" t="e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#N/A</v>
      </c>
      <c r="C155" s="137" t="str">
        <f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37" t="str">
        <f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38" t="str">
        <f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38" t="str">
        <f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38" t="str">
        <f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38" t="str">
        <f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39" t="str">
        <f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39" t="str">
        <f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39" t="str">
        <f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40" t="str">
        <f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40" t="str">
        <f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41" t="str">
        <f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40" t="str">
        <f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40" t="str">
        <f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41" t="str">
        <f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41" t="str">
        <f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41" t="str">
        <f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1:67" ht="14.1" customHeight="1" x14ac:dyDescent="0.2">
      <c r="A156" s="180" t="s">
        <v>1195</v>
      </c>
      <c r="B156" s="137" t="e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#N/A</v>
      </c>
      <c r="C156" s="137" t="str">
        <f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37" t="str">
        <f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38" t="str">
        <f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38" t="str">
        <f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38" t="str">
        <f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38" t="str">
        <f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39" t="str">
        <f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39" t="str">
        <f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39" t="str">
        <f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40" t="str">
        <f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40" t="str">
        <f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41" t="str">
        <f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40" t="str">
        <f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40" t="str">
        <f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41" t="str">
        <f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41" t="str">
        <f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41" t="str">
        <f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1:67" ht="14.1" customHeight="1" x14ac:dyDescent="0.2">
      <c r="A157" s="180" t="s">
        <v>1195</v>
      </c>
      <c r="B157" s="137" t="e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#N/A</v>
      </c>
      <c r="C157" s="137" t="str">
        <f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37" t="str">
        <f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38" t="str">
        <f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38" t="str">
        <f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38" t="str">
        <f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38" t="str">
        <f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39" t="str">
        <f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39" t="str">
        <f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39" t="str">
        <f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40" t="str">
        <f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40" t="str">
        <f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41" t="str">
        <f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40" t="str">
        <f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40" t="str">
        <f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41" t="str">
        <f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41" t="str">
        <f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41" t="str">
        <f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1:67" ht="14.1" customHeight="1" x14ac:dyDescent="0.2">
      <c r="A158" s="180" t="s">
        <v>1195</v>
      </c>
      <c r="B158" s="137" t="e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#N/A</v>
      </c>
      <c r="C158" s="137" t="str">
        <f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37" t="str">
        <f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38" t="str">
        <f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38" t="str">
        <f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38" t="str">
        <f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38" t="str">
        <f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39" t="str">
        <f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39" t="str">
        <f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39" t="str">
        <f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40" t="str">
        <f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40" t="str">
        <f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41" t="str">
        <f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40" t="str">
        <f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40" t="str">
        <f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41" t="str">
        <f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1" t="str">
        <f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41" t="str">
        <f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1:67" ht="14.1" customHeight="1" x14ac:dyDescent="0.2">
      <c r="A159" s="180" t="s">
        <v>1195</v>
      </c>
      <c r="B159" s="137" t="e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#N/A</v>
      </c>
      <c r="C159" s="137" t="str">
        <f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37" t="str">
        <f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38" t="str">
        <f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38" t="str">
        <f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38" t="str">
        <f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38" t="str">
        <f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39" t="str">
        <f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39" t="str">
        <f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39" t="str">
        <f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40" t="str">
        <f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40" t="str">
        <f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41" t="str">
        <f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40" t="str">
        <f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40" t="str">
        <f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41" t="str">
        <f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41" t="str">
        <f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41" t="str">
        <f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1:67" ht="14.1" customHeight="1" x14ac:dyDescent="0.2">
      <c r="A160" s="180" t="s">
        <v>1195</v>
      </c>
      <c r="B160" s="137" t="e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#N/A</v>
      </c>
      <c r="C160" s="137" t="str">
        <f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37" t="str">
        <f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38" t="str">
        <f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38" t="str">
        <f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8" t="str">
        <f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8" t="str">
        <f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39" t="str">
        <f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39" t="str">
        <f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39" t="str">
        <f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40" t="str">
        <f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40" t="str">
        <f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41" t="str">
        <f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0" t="str">
        <f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40" t="str">
        <f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41" t="str">
        <f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1" t="str">
        <f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1" t="str">
        <f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1:19" ht="14.1" customHeight="1" x14ac:dyDescent="0.2">
      <c r="A161" s="180" t="s">
        <v>1195</v>
      </c>
      <c r="B161" s="137" t="e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#N/A</v>
      </c>
      <c r="C161" s="137" t="str">
        <f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37" t="str">
        <f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38" t="str">
        <f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38" t="str">
        <f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38" t="str">
        <f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38" t="str">
        <f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39" t="str">
        <f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39" t="str">
        <f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39" t="str">
        <f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40" t="str">
        <f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40" t="str">
        <f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41" t="str">
        <f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40" t="str">
        <f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40" t="str">
        <f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41" t="str">
        <f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41" t="str">
        <f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41" t="str">
        <f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1:19" ht="14.1" customHeight="1" x14ac:dyDescent="0.2">
      <c r="A162" s="180" t="s">
        <v>1195</v>
      </c>
      <c r="B162" s="137" t="e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#N/A</v>
      </c>
      <c r="C162" s="137" t="str">
        <f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37" t="str">
        <f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38" t="str">
        <f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38" t="str">
        <f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38" t="str">
        <f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38" t="str">
        <f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39" t="str">
        <f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39" t="str">
        <f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39" t="str">
        <f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40" t="str">
        <f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40" t="str">
        <f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41" t="str">
        <f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40" t="str">
        <f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40" t="str">
        <f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41" t="str">
        <f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41" t="str">
        <f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41" t="str">
        <f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1:19" ht="14.1" customHeight="1" x14ac:dyDescent="0.2">
      <c r="A163" s="180" t="s">
        <v>1195</v>
      </c>
      <c r="B163" s="137" t="e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#N/A</v>
      </c>
      <c r="C163" s="137" t="str">
        <f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37" t="str">
        <f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38" t="str">
        <f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38" t="str">
        <f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38" t="str">
        <f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38" t="str">
        <f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39" t="str">
        <f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39" t="str">
        <f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39" t="str">
        <f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40" t="str">
        <f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40" t="str">
        <f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41" t="str">
        <f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40" t="str">
        <f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40" t="str">
        <f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41" t="str">
        <f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41" t="str">
        <f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41" t="str">
        <f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1:19" ht="14.1" customHeight="1" x14ac:dyDescent="0.2">
      <c r="A164" s="180" t="s">
        <v>1195</v>
      </c>
      <c r="B164" s="137" t="e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#N/A</v>
      </c>
      <c r="C164" s="137" t="str">
        <f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37" t="str">
        <f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38" t="str">
        <f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38" t="str">
        <f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38" t="str">
        <f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38" t="str">
        <f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39" t="str">
        <f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39" t="str">
        <f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39" t="str">
        <f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40" t="str">
        <f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40" t="str">
        <f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41" t="str">
        <f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40" t="str">
        <f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40" t="str">
        <f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41" t="str">
        <f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41" t="str">
        <f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41" t="str">
        <f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1:19" ht="14.1" customHeight="1" x14ac:dyDescent="0.2">
      <c r="A165" s="180" t="s">
        <v>1195</v>
      </c>
      <c r="B165" s="137" t="e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#N/A</v>
      </c>
      <c r="C165" s="137" t="str">
        <f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37" t="str">
        <f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38" t="str">
        <f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38" t="str">
        <f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38" t="str">
        <f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38" t="str">
        <f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39" t="str">
        <f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39" t="str">
        <f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39" t="str">
        <f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40" t="str">
        <f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40" t="str">
        <f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41" t="str">
        <f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40" t="str">
        <f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40" t="str">
        <f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41" t="str">
        <f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41" t="str">
        <f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41" t="str">
        <f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1:19" ht="14.1" customHeight="1" x14ac:dyDescent="0.2">
      <c r="A166" s="180" t="s">
        <v>1195</v>
      </c>
      <c r="B166" s="137" t="e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#N/A</v>
      </c>
      <c r="C166" s="137" t="str">
        <f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37" t="str">
        <f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38" t="str">
        <f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38" t="str">
        <f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38" t="str">
        <f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38" t="str">
        <f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39" t="str">
        <f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39" t="str">
        <f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39" t="str">
        <f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40" t="str">
        <f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40" t="str">
        <f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41" t="str">
        <f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40" t="str">
        <f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40" t="str">
        <f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41" t="str">
        <f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41" t="str">
        <f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1" t="str">
        <f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1:19" ht="14.1" customHeight="1" x14ac:dyDescent="0.2">
      <c r="A167" s="180" t="s">
        <v>1195</v>
      </c>
      <c r="B167" s="137" t="e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#N/A</v>
      </c>
      <c r="C167" s="137" t="str">
        <f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37" t="str">
        <f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38" t="str">
        <f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38" t="str">
        <f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38" t="str">
        <f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38" t="str">
        <f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39" t="str">
        <f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39" t="str">
        <f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39" t="str">
        <f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40" t="str">
        <f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40" t="str">
        <f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41" t="str">
        <f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0" t="str">
        <f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40" t="str">
        <f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41" t="str">
        <f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41" t="str">
        <f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41" t="str">
        <f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1:19" ht="14.1" customHeight="1" x14ac:dyDescent="0.2">
      <c r="A168" s="180" t="s">
        <v>1195</v>
      </c>
      <c r="B168" s="137" t="e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#N/A</v>
      </c>
      <c r="C168" s="137" t="str">
        <f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37" t="str">
        <f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38" t="str">
        <f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38" t="str">
        <f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38" t="str">
        <f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38" t="str">
        <f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39" t="str">
        <f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39" t="str">
        <f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39" t="str">
        <f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40" t="str">
        <f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40" t="str">
        <f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41" t="str">
        <f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40" t="str">
        <f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40" t="str">
        <f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41" t="str">
        <f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41" t="str">
        <f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41" t="str">
        <f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1:19" ht="14.1" customHeight="1" x14ac:dyDescent="0.2">
      <c r="A169" s="180" t="s">
        <v>1195</v>
      </c>
      <c r="B169" s="137" t="e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#N/A</v>
      </c>
      <c r="C169" s="137" t="str">
        <f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37" t="str">
        <f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38" t="str">
        <f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38" t="str">
        <f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8" t="str">
        <f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38" t="str">
        <f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39" t="str">
        <f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39" t="str">
        <f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39" t="str">
        <f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40" t="str">
        <f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40" t="str">
        <f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41" t="str">
        <f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40" t="str">
        <f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40" t="str">
        <f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41" t="str">
        <f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41" t="str">
        <f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1" t="str">
        <f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1:19" ht="14.1" customHeight="1" x14ac:dyDescent="0.2">
      <c r="A170" s="180" t="s">
        <v>1195</v>
      </c>
      <c r="B170" s="137" t="e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#N/A</v>
      </c>
      <c r="C170" s="137" t="str">
        <f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37" t="str">
        <f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38" t="str">
        <f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38" t="str">
        <f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38" t="str">
        <f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38" t="str">
        <f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39" t="str">
        <f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39" t="str">
        <f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39" t="str">
        <f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40" t="str">
        <f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40" t="str">
        <f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41" t="str">
        <f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40" t="str">
        <f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40" t="str">
        <f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41" t="str">
        <f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41" t="str">
        <f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41" t="str">
        <f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1:19" ht="14.1" customHeight="1" x14ac:dyDescent="0.2">
      <c r="A171" s="180" t="s">
        <v>1195</v>
      </c>
      <c r="B171" s="137" t="e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#N/A</v>
      </c>
      <c r="C171" s="137" t="str">
        <f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37" t="str">
        <f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38" t="str">
        <f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38" t="str">
        <f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38" t="str">
        <f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38" t="str">
        <f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39" t="str">
        <f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39" t="str">
        <f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39" t="str">
        <f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40" t="str">
        <f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40" t="str">
        <f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41" t="str">
        <f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40" t="str">
        <f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40" t="str">
        <f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41" t="str">
        <f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41" t="str">
        <f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41" t="str">
        <f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1:19" ht="14.1" customHeight="1" x14ac:dyDescent="0.2">
      <c r="A172" s="180" t="s">
        <v>1195</v>
      </c>
      <c r="B172" s="137" t="e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#N/A</v>
      </c>
      <c r="C172" s="137" t="str">
        <f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37" t="str">
        <f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38" t="str">
        <f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38" t="str">
        <f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38" t="str">
        <f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38" t="str">
        <f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39" t="str">
        <f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39" t="str">
        <f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39" t="str">
        <f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40" t="str">
        <f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40" t="str">
        <f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41" t="str">
        <f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40" t="str">
        <f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40" t="str">
        <f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41" t="str">
        <f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41" t="str">
        <f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41" t="str">
        <f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1:19" ht="14.1" customHeight="1" x14ac:dyDescent="0.2">
      <c r="A173" s="180" t="s">
        <v>1195</v>
      </c>
      <c r="B173" s="137" t="e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#N/A</v>
      </c>
      <c r="C173" s="137" t="str">
        <f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37" t="str">
        <f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38" t="str">
        <f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38" t="str">
        <f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38" t="str">
        <f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38" t="str">
        <f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39" t="str">
        <f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39" t="str">
        <f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39" t="str">
        <f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40" t="str">
        <f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40" t="str">
        <f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41" t="str">
        <f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40" t="str">
        <f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40" t="str">
        <f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41" t="str">
        <f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41" t="str">
        <f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41" t="str">
        <f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1:19" ht="14.1" customHeight="1" x14ac:dyDescent="0.2">
      <c r="A174" s="180" t="s">
        <v>1195</v>
      </c>
      <c r="B174" s="137" t="e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#N/A</v>
      </c>
      <c r="C174" s="137" t="str">
        <f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37" t="str">
        <f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38" t="str">
        <f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38" t="str">
        <f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38" t="str">
        <f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38" t="str">
        <f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39" t="str">
        <f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39" t="str">
        <f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39" t="str">
        <f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40" t="str">
        <f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40" t="str">
        <f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41" t="str">
        <f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40" t="str">
        <f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40" t="str">
        <f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41" t="str">
        <f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41" t="str">
        <f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41" t="str">
        <f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1:19" ht="14.1" customHeight="1" x14ac:dyDescent="0.2">
      <c r="A175" s="180" t="s">
        <v>1195</v>
      </c>
      <c r="B175" s="137" t="e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#N/A</v>
      </c>
      <c r="C175" s="137" t="str">
        <f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37" t="str">
        <f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38" t="str">
        <f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38" t="str">
        <f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38" t="str">
        <f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38" t="str">
        <f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39" t="str">
        <f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39" t="str">
        <f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39" t="str">
        <f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40" t="str">
        <f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40" t="str">
        <f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41" t="str">
        <f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40" t="str">
        <f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40" t="str">
        <f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41" t="str">
        <f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41" t="str">
        <f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41" t="str">
        <f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1:19" ht="14.1" customHeight="1" x14ac:dyDescent="0.2">
      <c r="A176" s="180" t="s">
        <v>1195</v>
      </c>
      <c r="B176" s="137" t="e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#N/A</v>
      </c>
      <c r="C176" s="137" t="str">
        <f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37" t="str">
        <f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38" t="str">
        <f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38" t="str">
        <f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38" t="str">
        <f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38" t="str">
        <f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39" t="str">
        <f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39" t="str">
        <f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39" t="str">
        <f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40" t="str">
        <f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40" t="str">
        <f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41" t="str">
        <f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40" t="str">
        <f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40" t="str">
        <f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41" t="str">
        <f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41" t="str">
        <f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41" t="str">
        <f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1:19" ht="14.1" customHeight="1" x14ac:dyDescent="0.2">
      <c r="A177" s="180" t="s">
        <v>1195</v>
      </c>
      <c r="B177" s="137" t="e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#N/A</v>
      </c>
      <c r="C177" s="137" t="str">
        <f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37" t="str">
        <f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38" t="str">
        <f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38" t="str">
        <f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38" t="str">
        <f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38" t="str">
        <f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39" t="str">
        <f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39" t="str">
        <f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39" t="str">
        <f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40" t="str">
        <f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40" t="str">
        <f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41" t="str">
        <f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40" t="str">
        <f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40" t="str">
        <f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41" t="str">
        <f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41" t="str">
        <f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41" t="str">
        <f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1:19" ht="14.1" customHeight="1" x14ac:dyDescent="0.2">
      <c r="A178" s="180" t="s">
        <v>1195</v>
      </c>
      <c r="B178" s="137" t="e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#N/A</v>
      </c>
      <c r="C178" s="137" t="str">
        <f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37" t="str">
        <f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38" t="str">
        <f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38" t="str">
        <f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38" t="str">
        <f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38" t="str">
        <f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39" t="str">
        <f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39" t="str">
        <f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39" t="str">
        <f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40" t="str">
        <f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40" t="str">
        <f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41" t="str">
        <f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40" t="str">
        <f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40" t="str">
        <f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41" t="str">
        <f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41" t="str">
        <f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41" t="str">
        <f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1:19" ht="14.1" customHeight="1" x14ac:dyDescent="0.2">
      <c r="A179" s="180" t="s">
        <v>1195</v>
      </c>
      <c r="B179" s="137" t="e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#N/A</v>
      </c>
      <c r="C179" s="137" t="str">
        <f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37" t="str">
        <f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38" t="str">
        <f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38" t="str">
        <f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38" t="str">
        <f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38" t="str">
        <f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39" t="str">
        <f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39" t="str">
        <f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39" t="str">
        <f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40" t="str">
        <f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40" t="str">
        <f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41" t="str">
        <f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40" t="str">
        <f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40" t="str">
        <f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41" t="str">
        <f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41" t="str">
        <f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41" t="str">
        <f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1:19" ht="14.1" customHeight="1" x14ac:dyDescent="0.2">
      <c r="A180" s="180" t="s">
        <v>1195</v>
      </c>
      <c r="B180" s="137" t="e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#N/A</v>
      </c>
      <c r="C180" s="137" t="str">
        <f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37" t="str">
        <f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38" t="str">
        <f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38" t="str">
        <f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38" t="str">
        <f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38" t="str">
        <f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39" t="str">
        <f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39" t="str">
        <f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39" t="str">
        <f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40" t="str">
        <f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40" t="str">
        <f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41" t="str">
        <f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40" t="str">
        <f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40" t="str">
        <f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41" t="str">
        <f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1" t="str">
        <f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41" t="str">
        <f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1:19" ht="14.1" customHeight="1" x14ac:dyDescent="0.2">
      <c r="A181" s="180" t="s">
        <v>1195</v>
      </c>
      <c r="B181" s="137" t="e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#N/A</v>
      </c>
      <c r="C181" s="137" t="str">
        <f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37" t="str">
        <f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38" t="str">
        <f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38" t="str">
        <f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38" t="str">
        <f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38" t="str">
        <f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39" t="str">
        <f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39" t="str">
        <f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39" t="str">
        <f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40" t="str">
        <f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40" t="str">
        <f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41" t="str">
        <f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40" t="str">
        <f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40" t="str">
        <f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41" t="str">
        <f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41" t="str">
        <f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41" t="str">
        <f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1:19" ht="14.1" customHeight="1" x14ac:dyDescent="0.2">
      <c r="A182" s="180" t="s">
        <v>1195</v>
      </c>
      <c r="B182" s="137" t="e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#N/A</v>
      </c>
      <c r="C182" s="137" t="str">
        <f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37" t="str">
        <f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38" t="str">
        <f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38" t="str">
        <f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38" t="str">
        <f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38" t="str">
        <f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39" t="str">
        <f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39" t="str">
        <f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39" t="str">
        <f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40" t="str">
        <f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40" t="str">
        <f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41" t="str">
        <f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40" t="str">
        <f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40" t="str">
        <f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41" t="str">
        <f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41" t="str">
        <f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41" t="str">
        <f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1:19" ht="14.1" customHeight="1" x14ac:dyDescent="0.2">
      <c r="A183" s="180" t="s">
        <v>1195</v>
      </c>
      <c r="B183" s="137" t="e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#N/A</v>
      </c>
      <c r="C183" s="137" t="str">
        <f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37" t="str">
        <f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38" t="str">
        <f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38" t="str">
        <f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38" t="str">
        <f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38" t="str">
        <f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39" t="str">
        <f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39" t="str">
        <f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39" t="str">
        <f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40" t="str">
        <f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40" t="str">
        <f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41" t="str">
        <f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40" t="str">
        <f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40" t="str">
        <f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41" t="str">
        <f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41" t="str">
        <f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41" t="str">
        <f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1:19" ht="14.1" customHeight="1" x14ac:dyDescent="0.2">
      <c r="A184" s="180" t="s">
        <v>1195</v>
      </c>
      <c r="B184" s="137" t="e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#N/A</v>
      </c>
      <c r="C184" s="137" t="str">
        <f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37" t="str">
        <f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38" t="str">
        <f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38" t="str">
        <f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38" t="str">
        <f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38" t="str">
        <f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39" t="str">
        <f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39" t="str">
        <f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39" t="str">
        <f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40" t="str">
        <f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40" t="str">
        <f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41" t="str">
        <f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40" t="str">
        <f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40" t="str">
        <f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41" t="str">
        <f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41" t="str">
        <f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41" t="str">
        <f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1:19" ht="14.1" customHeight="1" x14ac:dyDescent="0.2">
      <c r="A185" s="180" t="s">
        <v>1195</v>
      </c>
      <c r="B185" s="137" t="e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#N/A</v>
      </c>
      <c r="C185" s="137" t="str">
        <f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37" t="str">
        <f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38" t="str">
        <f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38" t="str">
        <f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38" t="str">
        <f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38" t="str">
        <f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39" t="str">
        <f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39" t="str">
        <f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39" t="str">
        <f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40" t="str">
        <f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40" t="str">
        <f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41" t="str">
        <f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40" t="str">
        <f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40" t="str">
        <f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41" t="str">
        <f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41" t="str">
        <f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41" t="str">
        <f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1:19" ht="14.1" customHeight="1" x14ac:dyDescent="0.2">
      <c r="A186" s="180" t="s">
        <v>1195</v>
      </c>
      <c r="B186" s="137" t="e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#N/A</v>
      </c>
      <c r="C186" s="137" t="str">
        <f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37" t="str">
        <f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38" t="str">
        <f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38" t="str">
        <f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38" t="str">
        <f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38" t="str">
        <f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39" t="str">
        <f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39" t="str">
        <f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39" t="str">
        <f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40" t="str">
        <f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40" t="str">
        <f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41" t="str">
        <f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40" t="str">
        <f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40" t="str">
        <f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41" t="str">
        <f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41" t="str">
        <f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41" t="str">
        <f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1:19" ht="14.1" customHeight="1" x14ac:dyDescent="0.2">
      <c r="A187" s="180" t="s">
        <v>1195</v>
      </c>
      <c r="B187" s="137" t="e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#N/A</v>
      </c>
      <c r="C187" s="137" t="str">
        <f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37" t="str">
        <f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38" t="str">
        <f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38" t="str">
        <f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38" t="str">
        <f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38" t="str">
        <f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39" t="str">
        <f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39" t="str">
        <f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39" t="str">
        <f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40" t="str">
        <f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40" t="str">
        <f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41" t="str">
        <f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40" t="str">
        <f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40" t="str">
        <f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41" t="str">
        <f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41" t="str">
        <f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1" t="str">
        <f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1:19" ht="14.1" customHeight="1" x14ac:dyDescent="0.2">
      <c r="A188" s="180" t="s">
        <v>1195</v>
      </c>
      <c r="B188" s="137" t="e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#N/A</v>
      </c>
      <c r="C188" s="137" t="str">
        <f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37" t="str">
        <f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38" t="str">
        <f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38" t="str">
        <f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38" t="str">
        <f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38" t="str">
        <f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39" t="str">
        <f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39" t="str">
        <f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39" t="str">
        <f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40" t="str">
        <f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40" t="str">
        <f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41" t="str">
        <f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40" t="str">
        <f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40" t="str">
        <f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41" t="str">
        <f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41" t="str">
        <f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1" t="str">
        <f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1:19" ht="14.1" customHeight="1" x14ac:dyDescent="0.2">
      <c r="A189" s="180" t="s">
        <v>1195</v>
      </c>
      <c r="B189" s="137" t="e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#N/A</v>
      </c>
      <c r="C189" s="137" t="str">
        <f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37" t="str">
        <f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38" t="str">
        <f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38" t="str">
        <f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38" t="str">
        <f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38" t="str">
        <f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39" t="str">
        <f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39" t="str">
        <f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39" t="str">
        <f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40" t="str">
        <f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40" t="str">
        <f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41" t="str">
        <f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0" t="str">
        <f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40" t="str">
        <f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41" t="str">
        <f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41" t="str">
        <f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41" t="str">
        <f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1:19" ht="14.1" customHeight="1" x14ac:dyDescent="0.2">
      <c r="A190" s="180" t="s">
        <v>1195</v>
      </c>
      <c r="B190" s="137" t="e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#N/A</v>
      </c>
      <c r="C190" s="137" t="str">
        <f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37" t="str">
        <f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38" t="str">
        <f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38" t="str">
        <f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38" t="str">
        <f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38" t="str">
        <f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39" t="str">
        <f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39" t="str">
        <f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39" t="str">
        <f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40" t="str">
        <f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40" t="str">
        <f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41" t="str">
        <f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40" t="str">
        <f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40" t="str">
        <f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41" t="str">
        <f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41" t="str">
        <f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41" t="str">
        <f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1:19" ht="14.1" customHeight="1" x14ac:dyDescent="0.2">
      <c r="A191" s="180" t="s">
        <v>1195</v>
      </c>
      <c r="B191" s="137" t="e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#N/A</v>
      </c>
      <c r="C191" s="137" t="str">
        <f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37" t="str">
        <f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38" t="str">
        <f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38" t="str">
        <f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38" t="str">
        <f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38" t="str">
        <f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39" t="str">
        <f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39" t="str">
        <f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39" t="str">
        <f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40" t="str">
        <f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40" t="str">
        <f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41" t="str">
        <f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40" t="str">
        <f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40" t="str">
        <f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41" t="str">
        <f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41" t="str">
        <f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41" t="str">
        <f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1:19" ht="14.1" customHeight="1" x14ac:dyDescent="0.2">
      <c r="A192" s="180" t="s">
        <v>1195</v>
      </c>
      <c r="B192" s="137" t="e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#N/A</v>
      </c>
      <c r="C192" s="137" t="str">
        <f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37" t="str">
        <f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38" t="str">
        <f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38" t="str">
        <f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38" t="str">
        <f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38" t="str">
        <f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39" t="str">
        <f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39" t="str">
        <f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39" t="str">
        <f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40" t="str">
        <f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40" t="str">
        <f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41" t="str">
        <f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0" t="str">
        <f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40" t="str">
        <f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41" t="str">
        <f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41" t="str">
        <f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41" t="str">
        <f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1:19" ht="14.1" customHeight="1" x14ac:dyDescent="0.2">
      <c r="A193" s="180" t="s">
        <v>1195</v>
      </c>
      <c r="B193" s="137" t="e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#N/A</v>
      </c>
      <c r="C193" s="137" t="str">
        <f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37" t="str">
        <f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38" t="str">
        <f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38" t="str">
        <f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38" t="str">
        <f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38" t="str">
        <f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39" t="str">
        <f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39" t="str">
        <f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39" t="str">
        <f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40" t="str">
        <f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40" t="str">
        <f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41" t="str">
        <f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40" t="str">
        <f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40" t="str">
        <f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41" t="str">
        <f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41" t="str">
        <f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41" t="str">
        <f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1:19" ht="14.1" customHeight="1" x14ac:dyDescent="0.2">
      <c r="A194" s="180" t="s">
        <v>1195</v>
      </c>
      <c r="B194" s="137" t="e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#N/A</v>
      </c>
      <c r="C194" s="137" t="str">
        <f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37" t="str">
        <f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38" t="str">
        <f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38" t="str">
        <f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38" t="str">
        <f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38" t="str">
        <f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39" t="str">
        <f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39" t="str">
        <f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39" t="str">
        <f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40" t="str">
        <f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40" t="str">
        <f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41" t="str">
        <f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40" t="str">
        <f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40" t="str">
        <f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41" t="str">
        <f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41" t="str">
        <f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1" t="str">
        <f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1:19" ht="14.1" customHeight="1" x14ac:dyDescent="0.2">
      <c r="A195" s="180" t="s">
        <v>1195</v>
      </c>
      <c r="B195" s="137" t="e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#N/A</v>
      </c>
      <c r="C195" s="137" t="str">
        <f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37" t="str">
        <f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38" t="str">
        <f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38" t="str">
        <f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38" t="str">
        <f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38" t="str">
        <f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39" t="str">
        <f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39" t="str">
        <f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39" t="str">
        <f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40" t="str">
        <f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40" t="str">
        <f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41" t="str">
        <f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40" t="str">
        <f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40" t="str">
        <f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41" t="str">
        <f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41" t="str">
        <f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41" t="str">
        <f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1:19" ht="14.1" customHeight="1" x14ac:dyDescent="0.2">
      <c r="A196" s="180" t="s">
        <v>1195</v>
      </c>
      <c r="B196" s="137" t="e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#N/A</v>
      </c>
      <c r="C196" s="137" t="str">
        <f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37" t="str">
        <f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38" t="str">
        <f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38" t="str">
        <f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38" t="str">
        <f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38" t="str">
        <f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39" t="str">
        <f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39" t="str">
        <f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39" t="str">
        <f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40" t="str">
        <f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40" t="str">
        <f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41" t="str">
        <f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40" t="str">
        <f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40" t="str">
        <f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41" t="str">
        <f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41" t="str">
        <f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41" t="str">
        <f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1:19" ht="14.1" customHeight="1" x14ac:dyDescent="0.2">
      <c r="A197" s="180" t="s">
        <v>1195</v>
      </c>
      <c r="B197" s="137" t="e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#N/A</v>
      </c>
      <c r="C197" s="137" t="str">
        <f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37" t="str">
        <f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38" t="str">
        <f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38" t="str">
        <f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38" t="str">
        <f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38" t="str">
        <f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39" t="str">
        <f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39" t="str">
        <f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39" t="str">
        <f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40" t="str">
        <f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40" t="str">
        <f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41" t="str">
        <f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40" t="str">
        <f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40" t="str">
        <f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41" t="str">
        <f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41" t="str">
        <f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41" t="str">
        <f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1:19" ht="14.1" customHeight="1" x14ac:dyDescent="0.2">
      <c r="A198" s="180" t="s">
        <v>1195</v>
      </c>
      <c r="B198" s="137" t="e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#N/A</v>
      </c>
      <c r="C198" s="137" t="str">
        <f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37" t="str">
        <f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38" t="str">
        <f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38" t="str">
        <f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38" t="str">
        <f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38" t="str">
        <f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39" t="str">
        <f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39" t="str">
        <f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39" t="str">
        <f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40" t="str">
        <f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40" t="str">
        <f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41" t="str">
        <f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40" t="str">
        <f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40" t="str">
        <f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41" t="str">
        <f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41" t="str">
        <f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41" t="str">
        <f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1:19" ht="14.1" customHeight="1" x14ac:dyDescent="0.2">
      <c r="A199" s="180" t="s">
        <v>1195</v>
      </c>
      <c r="B199" s="137" t="e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#N/A</v>
      </c>
      <c r="C199" s="137" t="str">
        <f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37" t="str">
        <f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38" t="str">
        <f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38" t="str">
        <f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38" t="str">
        <f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38" t="str">
        <f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39" t="str">
        <f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39" t="str">
        <f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39" t="str">
        <f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40" t="str">
        <f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40" t="str">
        <f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41" t="str">
        <f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40" t="str">
        <f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40" t="str">
        <f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41" t="str">
        <f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41" t="str">
        <f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41" t="str">
        <f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1:19" ht="14.1" customHeight="1" x14ac:dyDescent="0.2">
      <c r="A200" s="180" t="s">
        <v>1195</v>
      </c>
      <c r="B200" s="137" t="e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#N/A</v>
      </c>
      <c r="C200" s="137" t="str">
        <f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37" t="str">
        <f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38" t="str">
        <f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38" t="str">
        <f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38" t="str">
        <f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38" t="str">
        <f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39" t="str">
        <f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39" t="str">
        <f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39" t="str">
        <f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40" t="str">
        <f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40" t="str">
        <f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41" t="str">
        <f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40" t="str">
        <f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40" t="str">
        <f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41" t="str">
        <f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41" t="str">
        <f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1" t="str">
        <f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1:19" ht="14.1" customHeight="1" x14ac:dyDescent="0.2">
      <c r="A201" s="180" t="s">
        <v>1195</v>
      </c>
      <c r="B201" s="137" t="e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#N/A</v>
      </c>
      <c r="C201" s="137" t="str">
        <f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37" t="str">
        <f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38" t="str">
        <f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38" t="str">
        <f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38" t="str">
        <f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38" t="str">
        <f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39" t="str">
        <f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39" t="str">
        <f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39" t="str">
        <f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40" t="str">
        <f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40" t="str">
        <f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41" t="str">
        <f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40" t="str">
        <f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40" t="str">
        <f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41" t="str">
        <f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41" t="str">
        <f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41" t="str">
        <f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1:19" ht="14.1" customHeight="1" x14ac:dyDescent="0.2">
      <c r="A202" s="180" t="s">
        <v>1195</v>
      </c>
      <c r="B202" s="137" t="e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#N/A</v>
      </c>
      <c r="C202" s="137" t="str">
        <f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37" t="str">
        <f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38" t="str">
        <f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38" t="str">
        <f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38" t="str">
        <f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38" t="str">
        <f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39" t="str">
        <f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39" t="str">
        <f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39" t="str">
        <f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40" t="str">
        <f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40" t="str">
        <f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41" t="str">
        <f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40" t="str">
        <f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40" t="str">
        <f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41" t="str">
        <f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41" t="str">
        <f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41" t="str">
        <f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1:19" ht="14.1" customHeight="1" x14ac:dyDescent="0.2">
      <c r="A203" s="180" t="s">
        <v>1195</v>
      </c>
      <c r="B203" s="137" t="e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#N/A</v>
      </c>
      <c r="C203" s="137" t="str">
        <f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37" t="str">
        <f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38" t="str">
        <f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38" t="str">
        <f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38" t="str">
        <f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38" t="str">
        <f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39" t="str">
        <f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39" t="str">
        <f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39" t="str">
        <f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40" t="str">
        <f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40" t="str">
        <f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41" t="str">
        <f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40" t="str">
        <f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40" t="str">
        <f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41" t="str">
        <f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41" t="str">
        <f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1" t="str">
        <f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1:19" ht="14.1" customHeight="1" x14ac:dyDescent="0.2">
      <c r="A204" s="180" t="s">
        <v>1195</v>
      </c>
      <c r="B204" s="137" t="e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#N/A</v>
      </c>
      <c r="C204" s="137" t="str">
        <f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37" t="str">
        <f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38" t="str">
        <f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38" t="str">
        <f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38" t="str">
        <f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38" t="str">
        <f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39" t="str">
        <f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39" t="str">
        <f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39" t="str">
        <f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40" t="str">
        <f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40" t="str">
        <f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41" t="str">
        <f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40" t="str">
        <f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40" t="str">
        <f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41" t="str">
        <f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41" t="str">
        <f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41" t="str">
        <f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1:19" ht="14.1" customHeight="1" x14ac:dyDescent="0.2">
      <c r="A205" s="180" t="s">
        <v>1195</v>
      </c>
      <c r="B205" s="137" t="e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#N/A</v>
      </c>
      <c r="C205" s="137" t="str">
        <f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37" t="str">
        <f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38" t="str">
        <f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38" t="str">
        <f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38" t="str">
        <f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38" t="str">
        <f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39" t="str">
        <f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39" t="str">
        <f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39" t="str">
        <f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40" t="str">
        <f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40" t="str">
        <f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41" t="str">
        <f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40" t="str">
        <f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40" t="str">
        <f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41" t="str">
        <f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41" t="str">
        <f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41" t="str">
        <f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1:19" ht="14.1" customHeight="1" x14ac:dyDescent="0.2">
      <c r="A206" s="180" t="s">
        <v>1195</v>
      </c>
      <c r="B206" s="137" t="e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#N/A</v>
      </c>
      <c r="C206" s="137" t="str">
        <f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37" t="str">
        <f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38" t="str">
        <f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38" t="str">
        <f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38" t="str">
        <f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38" t="str">
        <f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39" t="str">
        <f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39" t="str">
        <f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39" t="str">
        <f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40" t="str">
        <f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40" t="str">
        <f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41" t="str">
        <f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40" t="str">
        <f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40" t="str">
        <f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41" t="str">
        <f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41" t="str">
        <f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41" t="str">
        <f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1:19" ht="14.1" customHeight="1" x14ac:dyDescent="0.2">
      <c r="A207" s="180" t="s">
        <v>1195</v>
      </c>
      <c r="B207" s="137" t="e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#N/A</v>
      </c>
      <c r="C207" s="137" t="str">
        <f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37" t="str">
        <f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38" t="str">
        <f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38" t="str">
        <f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38" t="str">
        <f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38" t="str">
        <f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39" t="str">
        <f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39" t="str">
        <f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39" t="str">
        <f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40" t="str">
        <f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40" t="str">
        <f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41" t="str">
        <f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40" t="str">
        <f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40" t="str">
        <f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41" t="str">
        <f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41" t="str">
        <f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41" t="str">
        <f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1:19" ht="14.1" customHeight="1" x14ac:dyDescent="0.2">
      <c r="A208" s="180" t="s">
        <v>1195</v>
      </c>
      <c r="B208" s="137" t="e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#N/A</v>
      </c>
      <c r="C208" s="137" t="str">
        <f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37" t="str">
        <f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38" t="str">
        <f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38" t="str">
        <f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38" t="str">
        <f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38" t="str">
        <f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39" t="str">
        <f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39" t="str">
        <f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39" t="str">
        <f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40" t="str">
        <f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40" t="str">
        <f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41" t="str">
        <f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40" t="str">
        <f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40" t="str">
        <f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41" t="str">
        <f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41" t="str">
        <f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41" t="str">
        <f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1:19" ht="14.1" customHeight="1" x14ac:dyDescent="0.2">
      <c r="A209" s="180" t="s">
        <v>1195</v>
      </c>
      <c r="B209" s="137" t="e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#N/A</v>
      </c>
      <c r="C209" s="137" t="str">
        <f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37" t="str">
        <f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38" t="str">
        <f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38" t="str">
        <f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38" t="str">
        <f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38" t="str">
        <f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39" t="str">
        <f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39" t="str">
        <f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39" t="str">
        <f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40" t="str">
        <f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40" t="str">
        <f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41" t="str">
        <f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40" t="str">
        <f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40" t="str">
        <f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41" t="str">
        <f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41" t="str">
        <f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41" t="str">
        <f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1:19" ht="14.1" customHeight="1" x14ac:dyDescent="0.2">
      <c r="A210" s="180" t="s">
        <v>1195</v>
      </c>
      <c r="B210" s="137" t="e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#N/A</v>
      </c>
      <c r="C210" s="137" t="str">
        <f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37" t="str">
        <f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38" t="str">
        <f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38" t="str">
        <f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38" t="str">
        <f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38" t="str">
        <f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39" t="str">
        <f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39" t="str">
        <f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39" t="str">
        <f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40" t="str">
        <f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40" t="str">
        <f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41" t="str">
        <f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0" t="str">
        <f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40" t="str">
        <f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41" t="str">
        <f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41" t="str">
        <f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41" t="str">
        <f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1:19" ht="14.1" customHeight="1" x14ac:dyDescent="0.2">
      <c r="A211" s="180" t="s">
        <v>1195</v>
      </c>
      <c r="B211" s="137" t="e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#N/A</v>
      </c>
      <c r="C211" s="137" t="str">
        <f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37" t="str">
        <f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38" t="str">
        <f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38" t="str">
        <f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38" t="str">
        <f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38" t="str">
        <f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39" t="str">
        <f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39" t="str">
        <f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39" t="str">
        <f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40" t="str">
        <f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40" t="str">
        <f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41" t="str">
        <f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0" t="str">
        <f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40" t="str">
        <f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41" t="str">
        <f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41" t="str">
        <f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41" t="str">
        <f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1:19" ht="14.1" customHeight="1" x14ac:dyDescent="0.2">
      <c r="A212" s="180" t="s">
        <v>1195</v>
      </c>
      <c r="B212" s="137" t="e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#N/A</v>
      </c>
      <c r="C212" s="137" t="str">
        <f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37" t="str">
        <f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38" t="str">
        <f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38" t="str">
        <f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38" t="str">
        <f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38" t="str">
        <f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39" t="str">
        <f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39" t="str">
        <f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39" t="str">
        <f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40" t="str">
        <f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40" t="str">
        <f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41" t="str">
        <f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40" t="str">
        <f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40" t="str">
        <f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41" t="str">
        <f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41" t="str">
        <f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41" t="str">
        <f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1:19" ht="14.1" customHeight="1" x14ac:dyDescent="0.2">
      <c r="A213" s="180" t="s">
        <v>1195</v>
      </c>
      <c r="B213" s="137" t="e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#N/A</v>
      </c>
      <c r="C213" s="137" t="str">
        <f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37" t="str">
        <f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38" t="str">
        <f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38" t="str">
        <f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8" t="str">
        <f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8" t="str">
        <f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39" t="str">
        <f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39" t="str">
        <f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39" t="str">
        <f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40" t="str">
        <f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40" t="str">
        <f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41" t="str">
        <f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0" t="str">
        <f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40" t="str">
        <f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41" t="str">
        <f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1" t="str">
        <f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1" t="str">
        <f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1:19" ht="14.1" customHeight="1" x14ac:dyDescent="0.2">
      <c r="A214" s="180" t="s">
        <v>1195</v>
      </c>
      <c r="B214" s="137" t="e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#N/A</v>
      </c>
      <c r="C214" s="137" t="str">
        <f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37" t="str">
        <f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38" t="str">
        <f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38" t="str">
        <f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38" t="str">
        <f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38" t="str">
        <f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39" t="str">
        <f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39" t="str">
        <f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39" t="str">
        <f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40" t="str">
        <f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40" t="str">
        <f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41" t="str">
        <f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0" t="str">
        <f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40" t="str">
        <f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41" t="str">
        <f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41" t="str">
        <f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41" t="str">
        <f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1:19" ht="14.1" customHeight="1" x14ac:dyDescent="0.2">
      <c r="A215" s="180" t="s">
        <v>1195</v>
      </c>
      <c r="B215" s="137" t="e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#N/A</v>
      </c>
      <c r="C215" s="137" t="str">
        <f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37" t="str">
        <f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38" t="str">
        <f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38" t="str">
        <f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38" t="str">
        <f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38" t="str">
        <f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39" t="str">
        <f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39" t="str">
        <f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39" t="str">
        <f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40" t="str">
        <f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40" t="str">
        <f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41" t="str">
        <f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40" t="str">
        <f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40" t="str">
        <f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41" t="str">
        <f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41" t="str">
        <f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41" t="str">
        <f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1:19" ht="14.1" customHeight="1" x14ac:dyDescent="0.2">
      <c r="A216" s="180" t="s">
        <v>1195</v>
      </c>
      <c r="B216" s="137" t="e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#N/A</v>
      </c>
      <c r="C216" s="137" t="str">
        <f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37" t="str">
        <f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38" t="str">
        <f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38" t="str">
        <f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38" t="str">
        <f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38" t="str">
        <f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39" t="str">
        <f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39" t="str">
        <f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39" t="str">
        <f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40" t="str">
        <f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40" t="str">
        <f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41" t="str">
        <f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40" t="str">
        <f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40" t="str">
        <f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41" t="str">
        <f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41" t="str">
        <f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41" t="str">
        <f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1:19" ht="14.1" customHeight="1" x14ac:dyDescent="0.2">
      <c r="A217" s="180" t="s">
        <v>1195</v>
      </c>
      <c r="B217" s="137" t="e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#N/A</v>
      </c>
      <c r="C217" s="137" t="str">
        <f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37" t="str">
        <f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38" t="str">
        <f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38" t="str">
        <f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38" t="str">
        <f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38" t="str">
        <f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39" t="str">
        <f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39" t="str">
        <f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39" t="str">
        <f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40" t="str">
        <f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40" t="str">
        <f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41" t="str">
        <f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40" t="str">
        <f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40" t="str">
        <f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41" t="str">
        <f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41" t="str">
        <f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41" t="str">
        <f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1:19" ht="14.1" customHeight="1" x14ac:dyDescent="0.2">
      <c r="A218" s="180" t="s">
        <v>1195</v>
      </c>
      <c r="B218" s="137" t="e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#N/A</v>
      </c>
      <c r="C218" s="137" t="str">
        <f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37" t="str">
        <f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38" t="str">
        <f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38" t="str">
        <f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38" t="str">
        <f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38" t="str">
        <f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39" t="str">
        <f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39" t="str">
        <f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39" t="str">
        <f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40" t="str">
        <f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40" t="str">
        <f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41" t="str">
        <f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40" t="str">
        <f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40" t="str">
        <f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41" t="str">
        <f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41" t="str">
        <f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41" t="str">
        <f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1:19" ht="14.1" customHeight="1" x14ac:dyDescent="0.2">
      <c r="A219" s="180" t="s">
        <v>1195</v>
      </c>
      <c r="B219" s="137" t="e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#N/A</v>
      </c>
      <c r="C219" s="137" t="str">
        <f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37" t="str">
        <f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38" t="str">
        <f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38" t="str">
        <f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38" t="str">
        <f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38" t="str">
        <f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39" t="str">
        <f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39" t="str">
        <f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39" t="str">
        <f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40" t="str">
        <f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40" t="str">
        <f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41" t="str">
        <f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40" t="str">
        <f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40" t="str">
        <f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41" t="str">
        <f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41" t="str">
        <f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41" t="str">
        <f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1:19" ht="14.1" customHeight="1" x14ac:dyDescent="0.2">
      <c r="A220" s="180" t="s">
        <v>1195</v>
      </c>
      <c r="B220" s="137" t="e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#N/A</v>
      </c>
      <c r="C220" s="137" t="str">
        <f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37" t="str">
        <f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38" t="str">
        <f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38" t="str">
        <f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38" t="str">
        <f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38" t="str">
        <f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39" t="str">
        <f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39" t="str">
        <f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39" t="str">
        <f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40" t="str">
        <f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40" t="str">
        <f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41" t="str">
        <f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40" t="str">
        <f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40" t="str">
        <f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41" t="str">
        <f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41" t="str">
        <f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41" t="str">
        <f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1:19" ht="14.1" customHeight="1" x14ac:dyDescent="0.2">
      <c r="A221" s="180" t="s">
        <v>1195</v>
      </c>
      <c r="B221" s="137" t="e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#N/A</v>
      </c>
      <c r="C221" s="137" t="str">
        <f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37" t="str">
        <f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38" t="str">
        <f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38" t="str">
        <f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38" t="str">
        <f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38" t="str">
        <f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39" t="str">
        <f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39" t="str">
        <f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39" t="str">
        <f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40" t="str">
        <f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40" t="str">
        <f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41" t="str">
        <f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40" t="str">
        <f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40" t="str">
        <f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41" t="str">
        <f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41" t="str">
        <f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41" t="str">
        <f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1:19" ht="14.1" customHeight="1" x14ac:dyDescent="0.2">
      <c r="A222" s="180" t="s">
        <v>1195</v>
      </c>
      <c r="B222" s="137" t="e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#N/A</v>
      </c>
      <c r="C222" s="137" t="str">
        <f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37" t="str">
        <f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38" t="str">
        <f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38" t="str">
        <f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8" t="str">
        <f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38" t="str">
        <f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39" t="str">
        <f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39" t="str">
        <f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39" t="str">
        <f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40" t="str">
        <f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40" t="str">
        <f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41" t="str">
        <f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40" t="str">
        <f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40" t="str">
        <f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41" t="str">
        <f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41" t="str">
        <f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1" t="str">
        <f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1:19" ht="14.1" customHeight="1" x14ac:dyDescent="0.2">
      <c r="A223" s="180" t="s">
        <v>1195</v>
      </c>
      <c r="B223" s="137" t="e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#N/A</v>
      </c>
      <c r="C223" s="137" t="str">
        <f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37" t="str">
        <f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38" t="str">
        <f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38" t="str">
        <f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38" t="str">
        <f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38" t="str">
        <f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39" t="str">
        <f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39" t="str">
        <f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39" t="str">
        <f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40" t="str">
        <f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40" t="str">
        <f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41" t="str">
        <f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40" t="str">
        <f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40" t="str">
        <f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41" t="str">
        <f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41" t="str">
        <f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41" t="str">
        <f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1:19" ht="14.1" customHeight="1" x14ac:dyDescent="0.2">
      <c r="A224" s="180" t="s">
        <v>1195</v>
      </c>
      <c r="B224" s="137" t="e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#N/A</v>
      </c>
      <c r="C224" s="137" t="str">
        <f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37" t="str">
        <f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38" t="str">
        <f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38" t="str">
        <f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38" t="str">
        <f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38" t="str">
        <f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39" t="str">
        <f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39" t="str">
        <f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39" t="str">
        <f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40" t="str">
        <f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40" t="str">
        <f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41" t="str">
        <f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40" t="str">
        <f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40" t="str">
        <f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41" t="str">
        <f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41" t="str">
        <f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41" t="str">
        <f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1:19" ht="14.1" customHeight="1" x14ac:dyDescent="0.2">
      <c r="A225" s="180" t="s">
        <v>1195</v>
      </c>
      <c r="B225" s="137" t="e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#N/A</v>
      </c>
      <c r="C225" s="137" t="str">
        <f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37" t="str">
        <f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38" t="str">
        <f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38" t="str">
        <f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38" t="str">
        <f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38" t="str">
        <f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39" t="str">
        <f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39" t="str">
        <f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39" t="str">
        <f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40" t="str">
        <f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40" t="str">
        <f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41" t="str">
        <f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40" t="str">
        <f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40" t="str">
        <f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41" t="str">
        <f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41" t="str">
        <f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41" t="str">
        <f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1:19" ht="14.1" customHeight="1" x14ac:dyDescent="0.2">
      <c r="A226" s="180" t="s">
        <v>1195</v>
      </c>
      <c r="B226" s="137" t="e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#N/A</v>
      </c>
      <c r="C226" s="137" t="str">
        <f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37" t="str">
        <f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38" t="str">
        <f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38" t="str">
        <f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38" t="str">
        <f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38" t="str">
        <f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39" t="str">
        <f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39" t="str">
        <f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39" t="str">
        <f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40" t="str">
        <f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40" t="str">
        <f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41" t="str">
        <f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40" t="str">
        <f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40" t="str">
        <f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41" t="str">
        <f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41" t="str">
        <f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41" t="str">
        <f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1:19" ht="14.1" customHeight="1" x14ac:dyDescent="0.2">
      <c r="A227" s="180" t="s">
        <v>1195</v>
      </c>
      <c r="B227" s="137" t="e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#N/A</v>
      </c>
      <c r="C227" s="137" t="str">
        <f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37" t="str">
        <f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38" t="str">
        <f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38" t="str">
        <f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38" t="str">
        <f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38" t="str">
        <f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39" t="str">
        <f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39" t="str">
        <f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39" t="str">
        <f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40" t="str">
        <f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40" t="str">
        <f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41" t="str">
        <f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40" t="str">
        <f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40" t="str">
        <f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41" t="str">
        <f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41" t="str">
        <f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41" t="str">
        <f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1:19" ht="14.1" customHeight="1" x14ac:dyDescent="0.2">
      <c r="A228" s="180" t="s">
        <v>1195</v>
      </c>
      <c r="B228" s="137" t="e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#N/A</v>
      </c>
      <c r="C228" s="137" t="str">
        <f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37" t="str">
        <f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38" t="str">
        <f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38" t="str">
        <f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38" t="str">
        <f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38" t="str">
        <f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39" t="str">
        <f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39" t="str">
        <f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39" t="str">
        <f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40" t="str">
        <f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40" t="str">
        <f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41" t="str">
        <f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40" t="str">
        <f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40" t="str">
        <f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41" t="str">
        <f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41" t="str">
        <f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41" t="str">
        <f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1:19" ht="14.1" customHeight="1" x14ac:dyDescent="0.2">
      <c r="A229" s="180" t="s">
        <v>1195</v>
      </c>
      <c r="B229" s="137" t="e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#N/A</v>
      </c>
      <c r="C229" s="137" t="str">
        <f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37" t="str">
        <f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38" t="str">
        <f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38" t="str">
        <f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38" t="str">
        <f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38" t="str">
        <f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39" t="str">
        <f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39" t="str">
        <f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39" t="str">
        <f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40" t="str">
        <f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40" t="str">
        <f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41" t="str">
        <f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40" t="str">
        <f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40" t="str">
        <f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41" t="str">
        <f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41" t="str">
        <f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41" t="str">
        <f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1:19" ht="14.1" customHeight="1" x14ac:dyDescent="0.2">
      <c r="A230" s="180" t="s">
        <v>1195</v>
      </c>
      <c r="B230" s="137" t="e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#N/A</v>
      </c>
      <c r="C230" s="137" t="str">
        <f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37" t="str">
        <f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38" t="str">
        <f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38" t="str">
        <f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38" t="str">
        <f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38" t="str">
        <f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39" t="str">
        <f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39" t="str">
        <f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39" t="str">
        <f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40" t="str">
        <f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40" t="str">
        <f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41" t="str">
        <f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40" t="str">
        <f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40" t="str">
        <f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41" t="str">
        <f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41" t="str">
        <f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41" t="str">
        <f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1:19" ht="14.1" customHeight="1" x14ac:dyDescent="0.2">
      <c r="A231" s="180" t="s">
        <v>1195</v>
      </c>
      <c r="B231" s="137" t="e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#N/A</v>
      </c>
      <c r="C231" s="137" t="str">
        <f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37" t="str">
        <f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38" t="str">
        <f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38" t="str">
        <f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38" t="str">
        <f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38" t="str">
        <f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39" t="str">
        <f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39" t="str">
        <f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39" t="str">
        <f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40" t="str">
        <f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40" t="str">
        <f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41" t="str">
        <f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40" t="str">
        <f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40" t="str">
        <f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41" t="str">
        <f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41" t="str">
        <f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41" t="str">
        <f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1:19" ht="14.1" customHeight="1" x14ac:dyDescent="0.2">
      <c r="A232" s="180" t="s">
        <v>1195</v>
      </c>
      <c r="B232" s="137" t="e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#N/A</v>
      </c>
      <c r="C232" s="137" t="str">
        <f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37" t="str">
        <f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38" t="str">
        <f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38" t="str">
        <f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38" t="str">
        <f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38" t="str">
        <f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39" t="str">
        <f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39" t="str">
        <f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39" t="str">
        <f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40" t="str">
        <f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40" t="str">
        <f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41" t="str">
        <f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40" t="str">
        <f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40" t="str">
        <f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41" t="str">
        <f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41" t="str">
        <f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41" t="str">
        <f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1:19" ht="14.1" customHeight="1" x14ac:dyDescent="0.2">
      <c r="A233" s="180" t="s">
        <v>1195</v>
      </c>
      <c r="B233" s="137" t="e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#N/A</v>
      </c>
      <c r="C233" s="137" t="str">
        <f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37" t="str">
        <f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38" t="str">
        <f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38" t="str">
        <f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38" t="str">
        <f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38" t="str">
        <f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39" t="str">
        <f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39" t="str">
        <f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39" t="str">
        <f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40" t="str">
        <f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40" t="str">
        <f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41" t="str">
        <f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40" t="str">
        <f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40" t="str">
        <f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41" t="str">
        <f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41" t="str">
        <f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41" t="str">
        <f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1:19" ht="14.1" customHeight="1" x14ac:dyDescent="0.2">
      <c r="A234" s="180" t="s">
        <v>1195</v>
      </c>
      <c r="B234" s="137" t="e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#N/A</v>
      </c>
      <c r="C234" s="137" t="str">
        <f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37" t="str">
        <f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38" t="str">
        <f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38" t="str">
        <f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38" t="str">
        <f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38" t="str">
        <f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39" t="str">
        <f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39" t="str">
        <f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39" t="str">
        <f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40" t="str">
        <f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40" t="str">
        <f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41" t="str">
        <f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40" t="str">
        <f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40" t="str">
        <f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41" t="str">
        <f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1" t="str">
        <f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41" t="str">
        <f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1:19" ht="14.1" customHeight="1" x14ac:dyDescent="0.2">
      <c r="A235" s="180" t="s">
        <v>1195</v>
      </c>
      <c r="B235" s="137" t="e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#N/A</v>
      </c>
      <c r="C235" s="137" t="str">
        <f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37" t="str">
        <f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38" t="str">
        <f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38" t="str">
        <f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38" t="str">
        <f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38" t="str">
        <f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39" t="str">
        <f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39" t="str">
        <f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39" t="str">
        <f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40" t="str">
        <f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40" t="str">
        <f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41" t="str">
        <f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40" t="str">
        <f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40" t="str">
        <f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41" t="str">
        <f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41" t="str">
        <f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41" t="str">
        <f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1:19" ht="14.1" customHeight="1" x14ac:dyDescent="0.2">
      <c r="A236" s="180" t="s">
        <v>1195</v>
      </c>
      <c r="B236" s="137" t="e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#N/A</v>
      </c>
      <c r="C236" s="137" t="str">
        <f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37" t="str">
        <f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38" t="str">
        <f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38" t="str">
        <f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38" t="str">
        <f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38" t="str">
        <f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39" t="str">
        <f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39" t="str">
        <f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39" t="str">
        <f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40" t="str">
        <f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40" t="str">
        <f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41" t="str">
        <f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40" t="str">
        <f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40" t="str">
        <f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41" t="str">
        <f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41" t="str">
        <f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41" t="str">
        <f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1:19" ht="14.1" customHeight="1" x14ac:dyDescent="0.2">
      <c r="A237" s="180" t="s">
        <v>1195</v>
      </c>
      <c r="B237" s="137" t="e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#N/A</v>
      </c>
      <c r="C237" s="137" t="str">
        <f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37" t="str">
        <f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38" t="str">
        <f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38" t="str">
        <f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38" t="str">
        <f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38" t="str">
        <f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39" t="str">
        <f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39" t="str">
        <f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39" t="str">
        <f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40" t="str">
        <f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40" t="str">
        <f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41" t="str">
        <f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40" t="str">
        <f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40" t="str">
        <f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41" t="str">
        <f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41" t="str">
        <f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41" t="str">
        <f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1:19" ht="14.1" customHeight="1" x14ac:dyDescent="0.2">
      <c r="A238" s="180" t="s">
        <v>1195</v>
      </c>
      <c r="B238" s="137" t="e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#N/A</v>
      </c>
      <c r="C238" s="137" t="str">
        <f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37" t="str">
        <f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38" t="str">
        <f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38" t="str">
        <f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38" t="str">
        <f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38" t="str">
        <f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39" t="str">
        <f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39" t="str">
        <f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39" t="str">
        <f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40" t="str">
        <f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40" t="str">
        <f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41" t="str">
        <f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40" t="str">
        <f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40" t="str">
        <f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41" t="str">
        <f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41" t="str">
        <f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41" t="str">
        <f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1:19" ht="14.1" customHeight="1" x14ac:dyDescent="0.2">
      <c r="A239" s="180" t="s">
        <v>1195</v>
      </c>
      <c r="B239" s="137" t="e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#N/A</v>
      </c>
      <c r="C239" s="137" t="str">
        <f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37" t="str">
        <f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38" t="str">
        <f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38" t="str">
        <f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38" t="str">
        <f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38" t="str">
        <f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39" t="str">
        <f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39" t="str">
        <f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39" t="str">
        <f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40" t="str">
        <f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40" t="str">
        <f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41" t="str">
        <f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40" t="str">
        <f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40" t="str">
        <f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41" t="str">
        <f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41" t="str">
        <f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41" t="str">
        <f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1:19" ht="14.1" customHeight="1" x14ac:dyDescent="0.2">
      <c r="A240" s="180" t="s">
        <v>1195</v>
      </c>
      <c r="B240" s="137" t="e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#N/A</v>
      </c>
      <c r="C240" s="137" t="str">
        <f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37" t="str">
        <f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38" t="str">
        <f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38" t="str">
        <f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38" t="str">
        <f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38" t="str">
        <f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39" t="str">
        <f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39" t="str">
        <f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39" t="str">
        <f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40" t="str">
        <f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40" t="str">
        <f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41" t="str">
        <f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40" t="str">
        <f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40" t="str">
        <f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41" t="str">
        <f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41" t="str">
        <f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41" t="str">
        <f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1:19" ht="14.1" customHeight="1" x14ac:dyDescent="0.2">
      <c r="A241" s="180" t="s">
        <v>1195</v>
      </c>
      <c r="B241" s="137" t="e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#N/A</v>
      </c>
      <c r="C241" s="137" t="str">
        <f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37" t="str">
        <f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38" t="str">
        <f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38" t="str">
        <f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38" t="str">
        <f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38" t="str">
        <f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39" t="str">
        <f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39" t="str">
        <f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39" t="str">
        <f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40" t="str">
        <f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40" t="str">
        <f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41" t="str">
        <f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40" t="str">
        <f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40" t="str">
        <f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41" t="str">
        <f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41" t="str">
        <f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1" t="str">
        <f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1:19" ht="14.1" customHeight="1" x14ac:dyDescent="0.2">
      <c r="A242" s="180" t="s">
        <v>1195</v>
      </c>
      <c r="B242" s="137" t="e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#N/A</v>
      </c>
      <c r="C242" s="137" t="str">
        <f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37" t="str">
        <f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38" t="str">
        <f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38" t="str">
        <f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38" t="str">
        <f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38" t="str">
        <f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39" t="str">
        <f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39" t="str">
        <f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39" t="str">
        <f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40" t="str">
        <f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40" t="str">
        <f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41" t="str">
        <f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40" t="str">
        <f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40" t="str">
        <f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41" t="str">
        <f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41" t="str">
        <f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41" t="str">
        <f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1:19" ht="14.1" customHeight="1" x14ac:dyDescent="0.2">
      <c r="A243" s="180" t="s">
        <v>1195</v>
      </c>
      <c r="B243" s="137" t="e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#N/A</v>
      </c>
      <c r="C243" s="137" t="str">
        <f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37" t="str">
        <f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38" t="str">
        <f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38" t="str">
        <f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38" t="str">
        <f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38" t="str">
        <f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39" t="str">
        <f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39" t="str">
        <f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39" t="str">
        <f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40" t="str">
        <f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40" t="str">
        <f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41" t="str">
        <f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0" t="str">
        <f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40" t="str">
        <f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41" t="str">
        <f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41" t="str">
        <f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41" t="str">
        <f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1:19" ht="14.1" customHeight="1" x14ac:dyDescent="0.2">
      <c r="A244" s="180" t="s">
        <v>1195</v>
      </c>
      <c r="B244" s="137" t="e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#N/A</v>
      </c>
      <c r="C244" s="137" t="str">
        <f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37" t="str">
        <f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38" t="str">
        <f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38" t="str">
        <f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38" t="str">
        <f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38" t="str">
        <f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39" t="str">
        <f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39" t="str">
        <f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39" t="str">
        <f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40" t="str">
        <f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40" t="str">
        <f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41" t="str">
        <f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40" t="str">
        <f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40" t="str">
        <f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41" t="str">
        <f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41" t="str">
        <f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41" t="str">
        <f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1:19" ht="14.1" customHeight="1" x14ac:dyDescent="0.2">
      <c r="A245" s="180" t="s">
        <v>1195</v>
      </c>
      <c r="B245" s="137" t="e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#N/A</v>
      </c>
      <c r="C245" s="137" t="str">
        <f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37" t="str">
        <f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38" t="str">
        <f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38" t="str">
        <f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38" t="str">
        <f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38" t="str">
        <f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39" t="str">
        <f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39" t="str">
        <f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39" t="str">
        <f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40" t="str">
        <f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40" t="str">
        <f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41" t="str">
        <f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0" t="str">
        <f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40" t="str">
        <f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41" t="str">
        <f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41" t="str">
        <f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41" t="str">
        <f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1:19" ht="14.1" customHeight="1" x14ac:dyDescent="0.2">
      <c r="A246" s="180" t="s">
        <v>1195</v>
      </c>
      <c r="B246" s="137" t="e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#N/A</v>
      </c>
      <c r="C246" s="137" t="str">
        <f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37" t="str">
        <f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38" t="str">
        <f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38" t="str">
        <f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38" t="str">
        <f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38" t="str">
        <f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39" t="str">
        <f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39" t="str">
        <f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39" t="str">
        <f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40" t="str">
        <f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40" t="str">
        <f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41" t="str">
        <f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40" t="str">
        <f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40" t="str">
        <f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41" t="str">
        <f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41" t="str">
        <f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41" t="str">
        <f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1:19" ht="14.1" customHeight="1" x14ac:dyDescent="0.2">
      <c r="A247" s="180" t="s">
        <v>1195</v>
      </c>
      <c r="B247" s="137" t="e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#N/A</v>
      </c>
      <c r="C247" s="137" t="str">
        <f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37" t="str">
        <f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38" t="str">
        <f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38" t="str">
        <f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38" t="str">
        <f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38" t="str">
        <f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39" t="str">
        <f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39" t="str">
        <f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39" t="str">
        <f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40" t="str">
        <f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40" t="str">
        <f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41" t="str">
        <f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40" t="str">
        <f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40" t="str">
        <f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41" t="str">
        <f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41" t="str">
        <f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41" t="str">
        <f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1:19" ht="14.1" customHeight="1" x14ac:dyDescent="0.2">
      <c r="A248" s="180" t="s">
        <v>1195</v>
      </c>
      <c r="B248" s="137" t="e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#N/A</v>
      </c>
      <c r="C248" s="137" t="str">
        <f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37" t="str">
        <f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38" t="str">
        <f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38" t="str">
        <f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38" t="str">
        <f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38" t="str">
        <f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39" t="str">
        <f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39" t="str">
        <f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39" t="str">
        <f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40" t="str">
        <f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40" t="str">
        <f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41" t="str">
        <f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40" t="str">
        <f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40" t="str">
        <f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41" t="str">
        <f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41" t="str">
        <f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41" t="str">
        <f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1:19" ht="14.1" customHeight="1" x14ac:dyDescent="0.2">
      <c r="A249" s="180" t="s">
        <v>1195</v>
      </c>
      <c r="B249" s="137" t="e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#N/A</v>
      </c>
      <c r="C249" s="137" t="str">
        <f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37" t="str">
        <f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38" t="str">
        <f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38" t="str">
        <f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38" t="str">
        <f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38" t="str">
        <f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39" t="str">
        <f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39" t="str">
        <f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39" t="str">
        <f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40" t="str">
        <f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40" t="str">
        <f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41" t="str">
        <f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40" t="str">
        <f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40" t="str">
        <f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41" t="str">
        <f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41" t="str">
        <f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41" t="str">
        <f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1:19" ht="14.1" customHeight="1" x14ac:dyDescent="0.2">
      <c r="A250" s="180" t="s">
        <v>1195</v>
      </c>
      <c r="B250" s="137" t="e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#N/A</v>
      </c>
      <c r="C250" s="137" t="str">
        <f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37" t="str">
        <f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38" t="str">
        <f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38" t="str">
        <f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38" t="str">
        <f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38" t="str">
        <f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39" t="str">
        <f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39" t="str">
        <f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39" t="str">
        <f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40" t="str">
        <f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40" t="str">
        <f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41" t="str">
        <f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40" t="str">
        <f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40" t="str">
        <f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41" t="str">
        <f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41" t="str">
        <f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41" t="str">
        <f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1:19" ht="14.1" customHeight="1" x14ac:dyDescent="0.2">
      <c r="A251" s="180" t="s">
        <v>1195</v>
      </c>
      <c r="B251" s="137" t="e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#N/A</v>
      </c>
      <c r="C251" s="137" t="str">
        <f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37" t="str">
        <f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38" t="str">
        <f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38" t="str">
        <f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8" t="str">
        <f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38" t="str">
        <f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39" t="str">
        <f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39" t="str">
        <f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39" t="str">
        <f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40" t="str">
        <f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40" t="str">
        <f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41" t="str">
        <f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40" t="str">
        <f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40" t="str">
        <f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41" t="str">
        <f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41" t="str">
        <f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1" t="str">
        <f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1:19" ht="14.1" customHeight="1" x14ac:dyDescent="0.2">
      <c r="A252" s="180" t="s">
        <v>1195</v>
      </c>
      <c r="B252" s="137" t="e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#N/A</v>
      </c>
      <c r="C252" s="137" t="str">
        <f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37" t="str">
        <f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38" t="str">
        <f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38" t="str">
        <f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38" t="str">
        <f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38" t="str">
        <f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39" t="str">
        <f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39" t="str">
        <f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39" t="str">
        <f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40" t="str">
        <f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40" t="str">
        <f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41" t="str">
        <f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40" t="str">
        <f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40" t="str">
        <f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41" t="str">
        <f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41" t="str">
        <f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41" t="str">
        <f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1:19" ht="14.1" customHeight="1" x14ac:dyDescent="0.2">
      <c r="A253" s="180" t="s">
        <v>1195</v>
      </c>
      <c r="B253" s="137" t="e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#N/A</v>
      </c>
      <c r="C253" s="137" t="str">
        <f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37" t="str">
        <f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38" t="str">
        <f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38" t="str">
        <f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38" t="str">
        <f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38" t="str">
        <f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39" t="str">
        <f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39" t="str">
        <f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39" t="str">
        <f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40" t="str">
        <f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40" t="str">
        <f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41" t="str">
        <f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40" t="str">
        <f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40" t="str">
        <f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41" t="str">
        <f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41" t="str">
        <f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41" t="str">
        <f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1:19" ht="14.1" customHeight="1" x14ac:dyDescent="0.2">
      <c r="A254" s="180" t="s">
        <v>1195</v>
      </c>
      <c r="B254" s="137" t="e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#N/A</v>
      </c>
      <c r="C254" s="137" t="str">
        <f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37" t="str">
        <f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38" t="str">
        <f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38" t="str">
        <f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38" t="str">
        <f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38" t="str">
        <f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39" t="str">
        <f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39" t="str">
        <f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39" t="str">
        <f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40" t="str">
        <f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40" t="str">
        <f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41" t="str">
        <f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40" t="str">
        <f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40" t="str">
        <f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41" t="str">
        <f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41" t="str">
        <f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41" t="str">
        <f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1:19" ht="14.1" customHeight="1" x14ac:dyDescent="0.2">
      <c r="A255" s="180" t="s">
        <v>1195</v>
      </c>
      <c r="B255" s="137" t="e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#N/A</v>
      </c>
      <c r="C255" s="137" t="str">
        <f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37" t="str">
        <f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38" t="str">
        <f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38" t="str">
        <f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38" t="str">
        <f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38" t="str">
        <f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39" t="str">
        <f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39" t="str">
        <f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39" t="str">
        <f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40" t="str">
        <f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40" t="str">
        <f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41" t="str">
        <f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40" t="str">
        <f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40" t="str">
        <f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41" t="str">
        <f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41" t="str">
        <f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41" t="str">
        <f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1:19" ht="14.1" customHeight="1" x14ac:dyDescent="0.2">
      <c r="A256" s="180" t="s">
        <v>1195</v>
      </c>
      <c r="B256" s="137" t="e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#N/A</v>
      </c>
      <c r="C256" s="137" t="str">
        <f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37" t="str">
        <f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38" t="str">
        <f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38" t="str">
        <f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38" t="str">
        <f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38" t="str">
        <f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39" t="str">
        <f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39" t="str">
        <f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39" t="str">
        <f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40" t="str">
        <f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40" t="str">
        <f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41" t="str">
        <f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40" t="str">
        <f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40" t="str">
        <f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41" t="str">
        <f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41" t="str">
        <f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41" t="str">
        <f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1:19" ht="14.1" customHeight="1" x14ac:dyDescent="0.2">
      <c r="A257" s="180" t="s">
        <v>1195</v>
      </c>
      <c r="B257" s="137" t="e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#N/A</v>
      </c>
      <c r="C257" s="137" t="str">
        <f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37" t="str">
        <f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38" t="str">
        <f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38" t="str">
        <f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38" t="str">
        <f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38" t="str">
        <f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39" t="str">
        <f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39" t="str">
        <f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39" t="str">
        <f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40" t="str">
        <f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40" t="str">
        <f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41" t="str">
        <f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40" t="str">
        <f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40" t="str">
        <f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41" t="str">
        <f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41" t="str">
        <f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41" t="str">
        <f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1:19" ht="14.1" customHeight="1" x14ac:dyDescent="0.2">
      <c r="A258" s="180" t="s">
        <v>1195</v>
      </c>
      <c r="B258" s="137" t="e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#N/A</v>
      </c>
      <c r="C258" s="137" t="str">
        <f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37" t="str">
        <f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38" t="str">
        <f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38" t="str">
        <f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38" t="str">
        <f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38" t="str">
        <f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39" t="str">
        <f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39" t="str">
        <f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39" t="str">
        <f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40" t="str">
        <f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40" t="str">
        <f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41" t="str">
        <f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40" t="str">
        <f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40" t="str">
        <f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41" t="str">
        <f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41" t="str">
        <f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41" t="str">
        <f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1:19" ht="14.1" customHeight="1" x14ac:dyDescent="0.2">
      <c r="A259" s="180" t="s">
        <v>1195</v>
      </c>
      <c r="B259" s="137" t="e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#N/A</v>
      </c>
      <c r="C259" s="137" t="str">
        <f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37" t="str">
        <f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38" t="str">
        <f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38" t="str">
        <f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38" t="str">
        <f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38" t="str">
        <f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39" t="str">
        <f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39" t="str">
        <f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39" t="str">
        <f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40" t="str">
        <f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40" t="str">
        <f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41" t="str">
        <f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40" t="str">
        <f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40" t="str">
        <f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41" t="str">
        <f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1" t="str">
        <f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41" t="str">
        <f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1:19" ht="14.1" customHeight="1" x14ac:dyDescent="0.2">
      <c r="A260" s="180" t="s">
        <v>1195</v>
      </c>
      <c r="B260" s="137" t="e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#N/A</v>
      </c>
      <c r="C260" s="137" t="str">
        <f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37" t="str">
        <f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38" t="str">
        <f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38" t="str">
        <f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38" t="str">
        <f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38" t="str">
        <f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39" t="str">
        <f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39" t="str">
        <f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39" t="str">
        <f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40" t="str">
        <f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40" t="str">
        <f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41" t="str">
        <f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40" t="str">
        <f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40" t="str">
        <f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41" t="str">
        <f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41" t="str">
        <f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41" t="str">
        <f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1:19" ht="14.1" customHeight="1" x14ac:dyDescent="0.2">
      <c r="A261" s="180" t="s">
        <v>1195</v>
      </c>
      <c r="B261" s="137" t="e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#N/A</v>
      </c>
      <c r="C261" s="137" t="str">
        <f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37" t="str">
        <f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38" t="str">
        <f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38" t="str">
        <f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38" t="str">
        <f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38" t="str">
        <f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39" t="str">
        <f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39" t="str">
        <f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39" t="str">
        <f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40" t="str">
        <f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40" t="str">
        <f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41" t="str">
        <f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40" t="str">
        <f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40" t="str">
        <f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41" t="str">
        <f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41" t="str">
        <f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41" t="str">
        <f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1:19" ht="14.1" customHeight="1" x14ac:dyDescent="0.2">
      <c r="A262" s="180" t="s">
        <v>1195</v>
      </c>
      <c r="B262" s="137" t="e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#N/A</v>
      </c>
      <c r="C262" s="137" t="str">
        <f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37" t="str">
        <f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38" t="str">
        <f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38" t="str">
        <f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38" t="str">
        <f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38" t="str">
        <f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39" t="str">
        <f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39" t="str">
        <f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39" t="str">
        <f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40" t="str">
        <f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40" t="str">
        <f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41" t="str">
        <f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40" t="str">
        <f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40" t="str">
        <f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41" t="str">
        <f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41" t="str">
        <f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41" t="str">
        <f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1:19" ht="14.1" customHeight="1" x14ac:dyDescent="0.2">
      <c r="A263" s="180" t="s">
        <v>1195</v>
      </c>
      <c r="B263" s="137" t="e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#N/A</v>
      </c>
      <c r="C263" s="137" t="str">
        <f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37" t="str">
        <f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38" t="str">
        <f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38" t="str">
        <f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38" t="str">
        <f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38" t="str">
        <f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39" t="str">
        <f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39" t="str">
        <f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39" t="str">
        <f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40" t="str">
        <f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40" t="str">
        <f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41" t="str">
        <f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40" t="str">
        <f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40" t="str">
        <f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41" t="str">
        <f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41" t="str">
        <f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41" t="str">
        <f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1:19" ht="14.1" customHeight="1" x14ac:dyDescent="0.2">
      <c r="A264" s="180" t="s">
        <v>1195</v>
      </c>
      <c r="B264" s="137" t="e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#N/A</v>
      </c>
      <c r="C264" s="137" t="str">
        <f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37" t="str">
        <f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38" t="str">
        <f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38" t="str">
        <f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38" t="str">
        <f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38" t="str">
        <f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39" t="str">
        <f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39" t="str">
        <f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39" t="str">
        <f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40" t="str">
        <f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40" t="str">
        <f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41" t="str">
        <f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40" t="str">
        <f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40" t="str">
        <f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41" t="str">
        <f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1" t="str">
        <f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41" t="str">
        <f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1:19" ht="14.1" customHeight="1" x14ac:dyDescent="0.2">
      <c r="A265" s="180" t="s">
        <v>1195</v>
      </c>
      <c r="B265" s="137" t="e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#N/A</v>
      </c>
      <c r="C265" s="137" t="str">
        <f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37" t="str">
        <f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38" t="str">
        <f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38" t="str">
        <f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38" t="str">
        <f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38" t="str">
        <f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39" t="str">
        <f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39" t="str">
        <f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39" t="str">
        <f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40" t="str">
        <f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40" t="str">
        <f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41" t="str">
        <f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40" t="str">
        <f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40" t="str">
        <f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41" t="str">
        <f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41" t="str">
        <f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41" t="str">
        <f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1:19" ht="14.1" customHeight="1" x14ac:dyDescent="0.2">
      <c r="A266" s="180" t="s">
        <v>1195</v>
      </c>
      <c r="B266" s="137" t="e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#N/A</v>
      </c>
      <c r="C266" s="137" t="str">
        <f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37" t="str">
        <f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38" t="str">
        <f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38" t="str">
        <f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38" t="str">
        <f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38" t="str">
        <f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39" t="str">
        <f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39" t="str">
        <f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39" t="str">
        <f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40" t="str">
        <f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40" t="str">
        <f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41" t="str">
        <f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40" t="str">
        <f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40" t="str">
        <f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41" t="str">
        <f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41" t="str">
        <f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41" t="str">
        <f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1:19" ht="14.1" customHeight="1" x14ac:dyDescent="0.2">
      <c r="A267" s="180" t="s">
        <v>1195</v>
      </c>
      <c r="B267" s="137" t="e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#N/A</v>
      </c>
      <c r="C267" s="137" t="str">
        <f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37" t="str">
        <f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38" t="str">
        <f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38" t="str">
        <f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38" t="str">
        <f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38" t="str">
        <f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39" t="str">
        <f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39" t="str">
        <f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39" t="str">
        <f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40" t="str">
        <f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40" t="str">
        <f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41" t="str">
        <f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0" t="str">
        <f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40" t="str">
        <f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41" t="str">
        <f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41" t="str">
        <f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41" t="str">
        <f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1:19" ht="14.1" customHeight="1" x14ac:dyDescent="0.2">
      <c r="A268" s="180" t="s">
        <v>1195</v>
      </c>
      <c r="B268" s="137" t="e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#N/A</v>
      </c>
      <c r="C268" s="137" t="str">
        <f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37" t="str">
        <f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38" t="str">
        <f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38" t="str">
        <f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38" t="str">
        <f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38" t="str">
        <f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39" t="str">
        <f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39" t="str">
        <f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39" t="str">
        <f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40" t="str">
        <f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40" t="str">
        <f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41" t="str">
        <f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40" t="str">
        <f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40" t="str">
        <f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41" t="str">
        <f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41" t="str">
        <f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41" t="str">
        <f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1:19" ht="14.1" customHeight="1" x14ac:dyDescent="0.2">
      <c r="A269" s="180" t="s">
        <v>1195</v>
      </c>
      <c r="B269" s="137" t="e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#N/A</v>
      </c>
      <c r="C269" s="137" t="str">
        <f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37" t="str">
        <f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38" t="str">
        <f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38" t="str">
        <f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38" t="str">
        <f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38" t="str">
        <f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39" t="str">
        <f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39" t="str">
        <f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39" t="str">
        <f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40" t="str">
        <f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40" t="str">
        <f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41" t="str">
        <f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0" t="str">
        <f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40" t="str">
        <f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41" t="str">
        <f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41" t="str">
        <f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41" t="str">
        <f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1:19" ht="14.1" customHeight="1" x14ac:dyDescent="0.2">
      <c r="A270" s="180" t="s">
        <v>1195</v>
      </c>
      <c r="B270" s="137" t="e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>#N/A</v>
      </c>
      <c r="C270" s="137" t="str">
        <f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37" t="str">
        <f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38" t="str">
        <f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38" t="str">
        <f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38" t="str">
        <f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38" t="str">
        <f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39" t="str">
        <f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39" t="str">
        <f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39" t="str">
        <f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40" t="str">
        <f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40" t="str">
        <f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41" t="str">
        <f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40" t="str">
        <f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40" t="str">
        <f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41" t="str">
        <f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41" t="str">
        <f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1" t="str">
        <f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80" t="s">
        <v>1195</v>
      </c>
      <c r="B271" s="137" t="e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>#N/A</v>
      </c>
      <c r="C271" s="137" t="str">
        <f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37" t="str">
        <f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38" t="str">
        <f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38" t="str">
        <f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38" t="str">
        <f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38" t="str">
        <f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39" t="str">
        <f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39" t="str">
        <f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39" t="str">
        <f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40" t="str">
        <f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40" t="str">
        <f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41" t="str">
        <f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40" t="str">
        <f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40" t="str">
        <f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41" t="str">
        <f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1" t="str">
        <f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41" t="str">
        <f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80" t="s">
        <v>1195</v>
      </c>
      <c r="B272" s="137" t="e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>#N/A</v>
      </c>
      <c r="C272" s="137" t="str">
        <f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37" t="str">
        <f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38" t="str">
        <f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38" t="str">
        <f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38" t="str">
        <f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38" t="str">
        <f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39" t="str">
        <f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39" t="str">
        <f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39" t="str">
        <f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40" t="str">
        <f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40" t="str">
        <f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41" t="str">
        <f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40" t="str">
        <f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40" t="str">
        <f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41" t="str">
        <f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41" t="str">
        <f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41" t="str">
        <f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80" t="s">
        <v>1195</v>
      </c>
      <c r="B273" s="137" t="e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>#N/A</v>
      </c>
      <c r="C273" s="137" t="str">
        <f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37" t="str">
        <f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38" t="str">
        <f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38" t="str">
        <f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38" t="str">
        <f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38" t="str">
        <f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39" t="str">
        <f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39" t="str">
        <f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39" t="str">
        <f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40" t="str">
        <f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40" t="str">
        <f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41" t="str">
        <f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40" t="str">
        <f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40" t="str">
        <f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41" t="str">
        <f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41" t="str">
        <f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41" t="str">
        <f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80" t="s">
        <v>1195</v>
      </c>
      <c r="B274" s="137" t="e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>#N/A</v>
      </c>
      <c r="C274" s="137" t="str">
        <f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37" t="str">
        <f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38" t="str">
        <f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38" t="str">
        <f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38" t="str">
        <f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38" t="str">
        <f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39" t="str">
        <f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39" t="str">
        <f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39" t="str">
        <f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40" t="str">
        <f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40" t="str">
        <f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41" t="str">
        <f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40" t="str">
        <f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40" t="str">
        <f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41" t="str">
        <f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41" t="str">
        <f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41" t="str">
        <f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80" t="s">
        <v>1195</v>
      </c>
      <c r="B275" s="137" t="e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>#N/A</v>
      </c>
      <c r="C275" s="137" t="str">
        <f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37" t="str">
        <f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38" t="str">
        <f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38" t="str">
        <f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38" t="str">
        <f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38" t="str">
        <f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39" t="str">
        <f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39" t="str">
        <f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39" t="str">
        <f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40" t="str">
        <f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40" t="str">
        <f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41" t="str">
        <f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40" t="str">
        <f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40" t="str">
        <f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41" t="str">
        <f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41" t="str">
        <f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41" t="str">
        <f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80" t="s">
        <v>1195</v>
      </c>
      <c r="B276" s="137" t="e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>#N/A</v>
      </c>
      <c r="C276" s="137" t="str">
        <f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37" t="str">
        <f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38" t="str">
        <f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38" t="str">
        <f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38" t="str">
        <f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38" t="str">
        <f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39" t="str">
        <f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39" t="str">
        <f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39" t="str">
        <f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40" t="str">
        <f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40" t="str">
        <f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41" t="str">
        <f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40" t="str">
        <f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40" t="str">
        <f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41" t="str">
        <f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41" t="str">
        <f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41" t="str">
        <f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80" t="s">
        <v>1195</v>
      </c>
      <c r="B277" s="137" t="e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>#N/A</v>
      </c>
      <c r="C277" s="137" t="str">
        <f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37" t="str">
        <f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38" t="str">
        <f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38" t="str">
        <f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38" t="str">
        <f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38" t="str">
        <f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39" t="str">
        <f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39" t="str">
        <f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39" t="str">
        <f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40" t="str">
        <f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40" t="str">
        <f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41" t="str">
        <f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40" t="str">
        <f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40" t="str">
        <f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41" t="str">
        <f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41" t="str">
        <f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41" t="str">
        <f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80" t="s">
        <v>1195</v>
      </c>
      <c r="B278" s="137" t="e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>#N/A</v>
      </c>
      <c r="C278" s="137" t="str">
        <f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37" t="str">
        <f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38" t="str">
        <f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38" t="str">
        <f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38" t="str">
        <f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38" t="str">
        <f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39" t="str">
        <f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39" t="str">
        <f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39" t="str">
        <f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40" t="str">
        <f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40" t="str">
        <f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41" t="str">
        <f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40" t="str">
        <f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40" t="str">
        <f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41" t="str">
        <f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41" t="str">
        <f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41" t="str">
        <f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80" t="s">
        <v>1195</v>
      </c>
      <c r="B279" s="137" t="e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>#N/A</v>
      </c>
      <c r="C279" s="137" t="str">
        <f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37" t="str">
        <f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38" t="str">
        <f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38" t="str">
        <f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38" t="str">
        <f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38" t="str">
        <f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39" t="str">
        <f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39" t="str">
        <f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39" t="str">
        <f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40" t="str">
        <f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40" t="str">
        <f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41" t="str">
        <f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40" t="str">
        <f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40" t="str">
        <f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41" t="str">
        <f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41" t="str">
        <f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41" t="str">
        <f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80" t="s">
        <v>1195</v>
      </c>
      <c r="B280" s="137" t="e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>#N/A</v>
      </c>
      <c r="C280" s="137" t="str">
        <f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37" t="str">
        <f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38" t="str">
        <f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38" t="str">
        <f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38" t="str">
        <f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38" t="str">
        <f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39" t="str">
        <f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39" t="str">
        <f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39" t="str">
        <f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40" t="str">
        <f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40" t="str">
        <f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41" t="str">
        <f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40" t="str">
        <f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40" t="str">
        <f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41" t="str">
        <f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41" t="str">
        <f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41" t="str">
        <f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80" t="s">
        <v>1195</v>
      </c>
      <c r="B281" s="137" t="e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>#N/A</v>
      </c>
      <c r="C281" s="137" t="str">
        <f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37" t="str">
        <f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38" t="str">
        <f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38" t="str">
        <f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38" t="str">
        <f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38" t="str">
        <f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39" t="str">
        <f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39" t="str">
        <f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39" t="str">
        <f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40" t="str">
        <f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40" t="str">
        <f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41" t="str">
        <f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40" t="str">
        <f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40" t="str">
        <f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41" t="str">
        <f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41" t="str">
        <f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41" t="str">
        <f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80" t="s">
        <v>1195</v>
      </c>
      <c r="B282" s="137" t="e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>#N/A</v>
      </c>
      <c r="C282" s="137" t="str">
        <f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37" t="str">
        <f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38" t="str">
        <f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38" t="str">
        <f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38" t="str">
        <f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38" t="str">
        <f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39" t="str">
        <f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39" t="str">
        <f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39" t="str">
        <f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40" t="str">
        <f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40" t="str">
        <f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41" t="str">
        <f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40" t="str">
        <f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40" t="str">
        <f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41" t="str">
        <f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41" t="str">
        <f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41" t="str">
        <f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80" t="s">
        <v>1195</v>
      </c>
      <c r="B283" s="137" t="e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>#N/A</v>
      </c>
      <c r="C283" s="137" t="str">
        <f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37" t="str">
        <f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38" t="str">
        <f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38" t="str">
        <f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38" t="str">
        <f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38" t="str">
        <f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39" t="str">
        <f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39" t="str">
        <f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39" t="str">
        <f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40" t="str">
        <f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40" t="str">
        <f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41" t="str">
        <f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40" t="str">
        <f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40" t="str">
        <f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41" t="str">
        <f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41" t="str">
        <f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1" t="str">
        <f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80" t="s">
        <v>1195</v>
      </c>
      <c r="B284" s="137" t="e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>#N/A</v>
      </c>
      <c r="C284" s="137" t="str">
        <f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37" t="str">
        <f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38" t="str">
        <f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38" t="str">
        <f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38" t="str">
        <f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38" t="str">
        <f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39" t="str">
        <f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39" t="str">
        <f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39" t="str">
        <f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40" t="str">
        <f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40" t="str">
        <f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41" t="str">
        <f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40" t="str">
        <f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40" t="str">
        <f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41" t="str">
        <f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41" t="str">
        <f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41" t="str">
        <f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80" t="s">
        <v>1195</v>
      </c>
      <c r="B285" s="137" t="e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>#N/A</v>
      </c>
      <c r="C285" s="137" t="str">
        <f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37" t="str">
        <f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38" t="str">
        <f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38" t="str">
        <f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38" t="str">
        <f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38" t="str">
        <f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39" t="str">
        <f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39" t="str">
        <f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39" t="str">
        <f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40" t="str">
        <f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40" t="str">
        <f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41" t="str">
        <f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40" t="str">
        <f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40" t="str">
        <f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41" t="str">
        <f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41" t="str">
        <f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1" t="str">
        <f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80" t="s">
        <v>1195</v>
      </c>
      <c r="B286" s="137" t="e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>#N/A</v>
      </c>
      <c r="C286" s="137" t="str">
        <f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37" t="str">
        <f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38" t="str">
        <f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38" t="str">
        <f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38" t="str">
        <f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38" t="str">
        <f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39" t="str">
        <f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39" t="str">
        <f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39" t="str">
        <f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40" t="str">
        <f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40" t="str">
        <f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41" t="str">
        <f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40" t="str">
        <f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40" t="str">
        <f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41" t="str">
        <f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41" t="str">
        <f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41" t="str">
        <f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80" t="s">
        <v>1195</v>
      </c>
      <c r="B287" s="137" t="e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>#N/A</v>
      </c>
      <c r="C287" s="137" t="str">
        <f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37" t="str">
        <f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38" t="str">
        <f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38" t="str">
        <f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38" t="str">
        <f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38" t="str">
        <f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39" t="str">
        <f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39" t="str">
        <f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39" t="str">
        <f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40" t="str">
        <f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40" t="str">
        <f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41" t="str">
        <f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40" t="str">
        <f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40" t="str">
        <f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41" t="str">
        <f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41" t="str">
        <f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41" t="str">
        <f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80" t="s">
        <v>1195</v>
      </c>
      <c r="B288" s="137" t="e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>#N/A</v>
      </c>
      <c r="C288" s="137" t="str">
        <f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37" t="str">
        <f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38" t="str">
        <f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38" t="str">
        <f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38" t="str">
        <f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38" t="str">
        <f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39" t="str">
        <f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39" t="str">
        <f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39" t="str">
        <f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40" t="str">
        <f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40" t="str">
        <f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41" t="str">
        <f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40" t="str">
        <f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40" t="str">
        <f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41" t="str">
        <f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41" t="str">
        <f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41" t="str">
        <f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80" t="s">
        <v>1195</v>
      </c>
      <c r="B289" s="137" t="e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>#N/A</v>
      </c>
      <c r="C289" s="137" t="str">
        <f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37" t="str">
        <f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38" t="str">
        <f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38" t="str">
        <f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38" t="str">
        <f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38" t="str">
        <f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39" t="str">
        <f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39" t="str">
        <f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39" t="str">
        <f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40" t="str">
        <f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40" t="str">
        <f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41" t="str">
        <f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0" t="str">
        <f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40" t="str">
        <f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41" t="str">
        <f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41" t="str">
        <f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1" t="str">
        <f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80" t="s">
        <v>1195</v>
      </c>
      <c r="B290" s="137" t="e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>#N/A</v>
      </c>
      <c r="C290" s="137" t="str">
        <f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37" t="str">
        <f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38" t="str">
        <f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38" t="str">
        <f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38" t="str">
        <f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38" t="str">
        <f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39" t="str">
        <f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39" t="str">
        <f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39" t="str">
        <f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40" t="str">
        <f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40" t="str">
        <f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41" t="str">
        <f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40" t="str">
        <f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40" t="str">
        <f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41" t="str">
        <f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41" t="str">
        <f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41" t="str">
        <f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80" t="s">
        <v>1195</v>
      </c>
      <c r="B291" s="137" t="e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>#N/A</v>
      </c>
      <c r="C291" s="137" t="str">
        <f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37" t="str">
        <f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38" t="str">
        <f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38" t="str">
        <f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38" t="str">
        <f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38" t="str">
        <f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39" t="str">
        <f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39" t="str">
        <f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39" t="str">
        <f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40" t="str">
        <f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40" t="str">
        <f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41" t="str">
        <f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0" t="str">
        <f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40" t="str">
        <f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41" t="str">
        <f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41" t="str">
        <f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1" t="str">
        <f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80" t="s">
        <v>1195</v>
      </c>
      <c r="B292" s="137" t="e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>#N/A</v>
      </c>
      <c r="C292" s="137" t="str">
        <f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37" t="str">
        <f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38" t="str">
        <f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38" t="str">
        <f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38" t="str">
        <f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38" t="str">
        <f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39" t="str">
        <f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39" t="str">
        <f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39" t="str">
        <f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40" t="str">
        <f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40" t="str">
        <f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41" t="str">
        <f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0" t="str">
        <f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40" t="str">
        <f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41" t="str">
        <f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1" t="str">
        <f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1" t="str">
        <f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80" t="s">
        <v>1195</v>
      </c>
      <c r="B293" s="137" t="e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>#N/A</v>
      </c>
      <c r="C293" s="137" t="str">
        <f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37" t="str">
        <f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38" t="str">
        <f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38" t="str">
        <f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38" t="str">
        <f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38" t="str">
        <f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39" t="str">
        <f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39" t="str">
        <f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39" t="str">
        <f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40" t="str">
        <f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40" t="str">
        <f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41" t="str">
        <f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40" t="str">
        <f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40" t="str">
        <f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41" t="str">
        <f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41" t="str">
        <f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1" t="str">
        <f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80" t="s">
        <v>1195</v>
      </c>
      <c r="B294" s="137" t="e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>#N/A</v>
      </c>
      <c r="C294" s="137" t="str">
        <f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37" t="str">
        <f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38" t="str">
        <f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38" t="str">
        <f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38" t="str">
        <f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38" t="str">
        <f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39" t="str">
        <f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39" t="str">
        <f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39" t="str">
        <f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40" t="str">
        <f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40" t="str">
        <f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41" t="str">
        <f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40" t="str">
        <f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40" t="str">
        <f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41" t="str">
        <f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41" t="str">
        <f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1" t="str">
        <f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80" t="s">
        <v>1195</v>
      </c>
      <c r="B295" s="137" t="e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>#N/A</v>
      </c>
      <c r="C295" s="137" t="str">
        <f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37" t="str">
        <f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38" t="str">
        <f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38" t="str">
        <f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38" t="str">
        <f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38" t="str">
        <f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39" t="str">
        <f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39" t="str">
        <f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39" t="str">
        <f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40" t="str">
        <f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40" t="str">
        <f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41" t="str">
        <f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40" t="str">
        <f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40" t="str">
        <f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41" t="str">
        <f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41" t="str">
        <f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1" t="str">
        <f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80" t="s">
        <v>1195</v>
      </c>
      <c r="B296" s="137" t="e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>#N/A</v>
      </c>
      <c r="C296" s="137" t="str">
        <f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37" t="str">
        <f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38" t="str">
        <f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38" t="str">
        <f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38" t="str">
        <f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38" t="str">
        <f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39" t="str">
        <f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39" t="str">
        <f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39" t="str">
        <f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40" t="str">
        <f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40" t="str">
        <f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41" t="str">
        <f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40" t="str">
        <f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40" t="str">
        <f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41" t="str">
        <f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41" t="str">
        <f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41" t="str">
        <f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80" t="s">
        <v>1195</v>
      </c>
      <c r="B297" s="137" t="e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>#N/A</v>
      </c>
      <c r="C297" s="137" t="str">
        <f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37" t="str">
        <f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38" t="str">
        <f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38" t="str">
        <f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38" t="str">
        <f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38" t="str">
        <f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39" t="str">
        <f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39" t="str">
        <f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39" t="str">
        <f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40" t="str">
        <f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40" t="str">
        <f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41" t="str">
        <f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40" t="str">
        <f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40" t="str">
        <f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41" t="str">
        <f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41" t="str">
        <f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41" t="str">
        <f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80" t="s">
        <v>1195</v>
      </c>
      <c r="B298" s="137" t="e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>#N/A</v>
      </c>
      <c r="C298" s="137" t="str">
        <f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37" t="str">
        <f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38" t="str">
        <f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38" t="str">
        <f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38" t="str">
        <f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38" t="str">
        <f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39" t="str">
        <f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39" t="str">
        <f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39" t="str">
        <f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40" t="str">
        <f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40" t="str">
        <f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41" t="str">
        <f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40" t="str">
        <f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40" t="str">
        <f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41" t="str">
        <f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41" t="str">
        <f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1" t="str">
        <f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80" t="s">
        <v>1195</v>
      </c>
      <c r="B299" s="137" t="e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>#N/A</v>
      </c>
      <c r="C299" s="137" t="str">
        <f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37" t="str">
        <f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38" t="str">
        <f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38" t="str">
        <f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38" t="str">
        <f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38" t="str">
        <f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39" t="str">
        <f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39" t="str">
        <f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39" t="str">
        <f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40" t="str">
        <f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40" t="str">
        <f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41" t="str">
        <f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40" t="str">
        <f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40" t="str">
        <f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41" t="str">
        <f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41" t="str">
        <f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41" t="str">
        <f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80" t="s">
        <v>1195</v>
      </c>
      <c r="B300" s="137" t="e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>#N/A</v>
      </c>
      <c r="C300" s="137" t="str">
        <f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37" t="str">
        <f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38" t="str">
        <f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38" t="str">
        <f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38" t="str">
        <f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38" t="str">
        <f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39" t="str">
        <f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39" t="str">
        <f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39" t="str">
        <f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40" t="str">
        <f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40" t="str">
        <f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41" t="str">
        <f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40" t="str">
        <f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40" t="str">
        <f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41" t="str">
        <f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41" t="str">
        <f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41" t="str">
        <f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80" t="s">
        <v>1195</v>
      </c>
      <c r="B301" s="137" t="e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>#N/A</v>
      </c>
      <c r="C301" s="137" t="str">
        <f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37" t="str">
        <f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38" t="str">
        <f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38" t="str">
        <f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38" t="str">
        <f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38" t="str">
        <f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39" t="str">
        <f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39" t="str">
        <f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39" t="str">
        <f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40" t="str">
        <f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40" t="str">
        <f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41" t="str">
        <f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40" t="str">
        <f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40" t="str">
        <f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41" t="str">
        <f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41" t="str">
        <f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41" t="str">
        <f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80" t="s">
        <v>1195</v>
      </c>
      <c r="B302" s="137" t="e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>#N/A</v>
      </c>
      <c r="C302" s="137" t="str">
        <f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37" t="str">
        <f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38" t="str">
        <f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38" t="str">
        <f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38" t="str">
        <f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38" t="str">
        <f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39" t="str">
        <f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39" t="str">
        <f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39" t="str">
        <f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40" t="str">
        <f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40" t="str">
        <f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41" t="str">
        <f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0" t="str">
        <f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40" t="str">
        <f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41" t="str">
        <f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41" t="str">
        <f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41" t="str">
        <f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80" t="s">
        <v>1195</v>
      </c>
      <c r="B303" s="137" t="e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>#N/A</v>
      </c>
      <c r="C303" s="137" t="str">
        <f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37" t="str">
        <f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38" t="str">
        <f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38" t="str">
        <f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38" t="str">
        <f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38" t="str">
        <f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39" t="str">
        <f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39" t="str">
        <f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39" t="str">
        <f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40" t="str">
        <f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40" t="str">
        <f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41" t="str">
        <f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40" t="str">
        <f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40" t="str">
        <f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41" t="str">
        <f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41" t="str">
        <f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1" t="str">
        <f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80" t="s">
        <v>1195</v>
      </c>
      <c r="B304" s="137" t="e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>#N/A</v>
      </c>
      <c r="C304" s="137" t="str">
        <f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37" t="str">
        <f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38" t="str">
        <f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38" t="str">
        <f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38" t="str">
        <f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38" t="str">
        <f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39" t="str">
        <f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39" t="str">
        <f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39" t="str">
        <f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40" t="str">
        <f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40" t="str">
        <f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41" t="str">
        <f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40" t="str">
        <f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40" t="str">
        <f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41" t="str">
        <f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41" t="str">
        <f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41" t="str">
        <f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80" t="s">
        <v>1195</v>
      </c>
      <c r="B305" s="137" t="e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>#N/A</v>
      </c>
      <c r="C305" s="137" t="str">
        <f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37" t="str">
        <f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38" t="str">
        <f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38" t="str">
        <f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38" t="str">
        <f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38" t="str">
        <f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39" t="str">
        <f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39" t="str">
        <f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39" t="str">
        <f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40" t="str">
        <f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40" t="str">
        <f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41" t="str">
        <f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40" t="str">
        <f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40" t="str">
        <f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41" t="str">
        <f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41" t="str">
        <f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41" t="str">
        <f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80" t="s">
        <v>1195</v>
      </c>
      <c r="B306" s="137" t="e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>#N/A</v>
      </c>
      <c r="C306" s="137" t="str">
        <f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37" t="str">
        <f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38" t="str">
        <f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38" t="str">
        <f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38" t="str">
        <f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38" t="str">
        <f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39" t="str">
        <f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39" t="str">
        <f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39" t="str">
        <f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40" t="str">
        <f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40" t="str">
        <f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41" t="str">
        <f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40" t="str">
        <f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40" t="str">
        <f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41" t="str">
        <f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41" t="str">
        <f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41" t="str">
        <f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80" t="s">
        <v>1195</v>
      </c>
      <c r="B307" s="137" t="e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>#N/A</v>
      </c>
      <c r="C307" s="137" t="str">
        <f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37" t="str">
        <f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38" t="str">
        <f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38" t="str">
        <f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38" t="str">
        <f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38" t="str">
        <f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39" t="str">
        <f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39" t="str">
        <f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39" t="str">
        <f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40" t="str">
        <f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40" t="str">
        <f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41" t="str">
        <f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40" t="str">
        <f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40" t="str">
        <f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41" t="str">
        <f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41" t="str">
        <f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41" t="str">
        <f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80" t="s">
        <v>1195</v>
      </c>
      <c r="B308" s="137" t="e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>#N/A</v>
      </c>
      <c r="C308" s="137" t="str">
        <f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37" t="str">
        <f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38" t="str">
        <f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38" t="str">
        <f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38" t="str">
        <f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38" t="str">
        <f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39" t="str">
        <f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39" t="str">
        <f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39" t="str">
        <f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40" t="str">
        <f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40" t="str">
        <f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41" t="str">
        <f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40" t="str">
        <f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40" t="str">
        <f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41" t="str">
        <f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41" t="str">
        <f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41" t="str">
        <f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80" t="s">
        <v>1195</v>
      </c>
      <c r="B309" s="137" t="e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>#N/A</v>
      </c>
      <c r="C309" s="137" t="str">
        <f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37" t="str">
        <f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38" t="str">
        <f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38" t="str">
        <f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8" t="str">
        <f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8" t="str">
        <f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39" t="str">
        <f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39" t="str">
        <f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39" t="str">
        <f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40" t="str">
        <f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40" t="str">
        <f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41" t="str">
        <f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40" t="str">
        <f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40" t="str">
        <f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41" t="str">
        <f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1" t="str">
        <f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41" t="str">
        <f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80" t="s">
        <v>1195</v>
      </c>
      <c r="B310" s="137" t="e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>#N/A</v>
      </c>
      <c r="C310" s="137" t="str">
        <f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37" t="str">
        <f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38" t="str">
        <f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38" t="str">
        <f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38" t="str">
        <f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38" t="str">
        <f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39" t="str">
        <f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39" t="str">
        <f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39" t="str">
        <f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40" t="str">
        <f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40" t="str">
        <f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41" t="str">
        <f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40" t="str">
        <f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40" t="str">
        <f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41" t="str">
        <f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41" t="str">
        <f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41" t="str">
        <f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80" t="s">
        <v>1195</v>
      </c>
      <c r="B311" s="137" t="e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>#N/A</v>
      </c>
      <c r="C311" s="137" t="str">
        <f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37" t="str">
        <f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38" t="str">
        <f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38" t="str">
        <f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38" t="str">
        <f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38" t="str">
        <f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39" t="str">
        <f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39" t="str">
        <f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39" t="str">
        <f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40" t="str">
        <f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40" t="str">
        <f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41" t="str">
        <f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40" t="str">
        <f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40" t="str">
        <f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41" t="str">
        <f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41" t="str">
        <f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41" t="str">
        <f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80" t="s">
        <v>1195</v>
      </c>
      <c r="B312" s="137" t="e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>#N/A</v>
      </c>
      <c r="C312" s="137" t="str">
        <f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37" t="str">
        <f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38" t="str">
        <f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38" t="str">
        <f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38" t="str">
        <f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38" t="str">
        <f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39" t="str">
        <f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39" t="str">
        <f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39" t="str">
        <f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40" t="str">
        <f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40" t="str">
        <f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41" t="str">
        <f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40" t="str">
        <f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40" t="str">
        <f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41" t="str">
        <f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41" t="str">
        <f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41" t="str">
        <f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80" t="s">
        <v>1195</v>
      </c>
      <c r="B313" s="137" t="e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>#N/A</v>
      </c>
      <c r="C313" s="137" t="str">
        <f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37" t="str">
        <f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38" t="str">
        <f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38" t="str">
        <f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38" t="str">
        <f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38" t="str">
        <f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39" t="str">
        <f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39" t="str">
        <f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39" t="str">
        <f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40" t="str">
        <f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40" t="str">
        <f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41" t="str">
        <f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40" t="str">
        <f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40" t="str">
        <f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41" t="str">
        <f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1" t="str">
        <f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41" t="str">
        <f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80" t="s">
        <v>1195</v>
      </c>
      <c r="B314" s="137" t="e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>#N/A</v>
      </c>
      <c r="C314" s="137" t="str">
        <f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37" t="str">
        <f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38" t="str">
        <f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38" t="str">
        <f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38" t="str">
        <f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38" t="str">
        <f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39" t="str">
        <f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39" t="str">
        <f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39" t="str">
        <f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40" t="str">
        <f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40" t="str">
        <f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41" t="str">
        <f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40" t="str">
        <f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40" t="str">
        <f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41" t="str">
        <f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41" t="str">
        <f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41" t="str">
        <f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80" t="s">
        <v>1195</v>
      </c>
      <c r="B315" s="137" t="e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>#N/A</v>
      </c>
      <c r="C315" s="137" t="str">
        <f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37" t="str">
        <f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38" t="str">
        <f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38" t="str">
        <f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38" t="str">
        <f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38" t="str">
        <f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39" t="str">
        <f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39" t="str">
        <f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39" t="str">
        <f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40" t="str">
        <f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40" t="str">
        <f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41" t="str">
        <f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40" t="str">
        <f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40" t="str">
        <f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41" t="str">
        <f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41" t="str">
        <f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41" t="str">
        <f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80" t="s">
        <v>1195</v>
      </c>
      <c r="B316" s="137" t="e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>#N/A</v>
      </c>
      <c r="C316" s="137" t="str">
        <f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37" t="str">
        <f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38" t="str">
        <f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38" t="str">
        <f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38" t="str">
        <f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38" t="str">
        <f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39" t="str">
        <f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39" t="str">
        <f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39" t="str">
        <f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40" t="str">
        <f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40" t="str">
        <f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41" t="str">
        <f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40" t="str">
        <f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40" t="str">
        <f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41" t="str">
        <f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1" t="str">
        <f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41" t="str">
        <f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80" t="s">
        <v>1195</v>
      </c>
      <c r="B317" s="137" t="e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>#N/A</v>
      </c>
      <c r="C317" s="137" t="str">
        <f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37" t="str">
        <f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38" t="str">
        <f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38" t="str">
        <f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38" t="str">
        <f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38" t="str">
        <f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39" t="str">
        <f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39" t="str">
        <f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39" t="str">
        <f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40" t="str">
        <f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40" t="str">
        <f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41" t="str">
        <f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40" t="str">
        <f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40" t="str">
        <f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41" t="str">
        <f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41" t="str">
        <f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41" t="str">
        <f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80" t="s">
        <v>1195</v>
      </c>
      <c r="B318" s="137" t="e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>#N/A</v>
      </c>
      <c r="C318" s="137" t="str">
        <f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37" t="str">
        <f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38" t="str">
        <f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38" t="str">
        <f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38" t="str">
        <f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38" t="str">
        <f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39" t="str">
        <f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39" t="str">
        <f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39" t="str">
        <f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40" t="str">
        <f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40" t="str">
        <f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41" t="str">
        <f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40" t="str">
        <f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40" t="str">
        <f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41" t="str">
        <f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41" t="str">
        <f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41" t="str">
        <f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80" t="s">
        <v>1195</v>
      </c>
      <c r="B319" s="137" t="e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>#N/A</v>
      </c>
      <c r="C319" s="137" t="str">
        <f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37" t="str">
        <f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38" t="str">
        <f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38" t="str">
        <f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38" t="str">
        <f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38" t="str">
        <f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39" t="str">
        <f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39" t="str">
        <f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39" t="str">
        <f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40" t="str">
        <f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40" t="str">
        <f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41" t="str">
        <f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40" t="str">
        <f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40" t="str">
        <f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41" t="str">
        <f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41" t="str">
        <f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41" t="str">
        <f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80" t="s">
        <v>1195</v>
      </c>
      <c r="B320" s="137" t="e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>#N/A</v>
      </c>
      <c r="C320" s="137" t="str">
        <f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37" t="str">
        <f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38" t="str">
        <f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38" t="str">
        <f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38" t="str">
        <f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38" t="str">
        <f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39" t="str">
        <f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39" t="str">
        <f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39" t="str">
        <f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40" t="str">
        <f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40" t="str">
        <f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41" t="str">
        <f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40" t="str">
        <f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40" t="str">
        <f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41" t="str">
        <f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41" t="str">
        <f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1" t="str">
        <f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80" t="s">
        <v>1195</v>
      </c>
      <c r="B321" s="137" t="e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>#N/A</v>
      </c>
      <c r="C321" s="137" t="str">
        <f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37" t="str">
        <f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38" t="str">
        <f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38" t="str">
        <f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38" t="str">
        <f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38" t="str">
        <f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39" t="str">
        <f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39" t="str">
        <f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39" t="str">
        <f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40" t="str">
        <f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40" t="str">
        <f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41" t="str">
        <f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40" t="str">
        <f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40" t="str">
        <f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41" t="str">
        <f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41" t="str">
        <f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41" t="str">
        <f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80" t="s">
        <v>1195</v>
      </c>
      <c r="B322" s="137" t="e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>#N/A</v>
      </c>
      <c r="C322" s="137" t="str">
        <f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37" t="str">
        <f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38" t="str">
        <f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38" t="str">
        <f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38" t="str">
        <f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38" t="str">
        <f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39" t="str">
        <f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39" t="str">
        <f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39" t="str">
        <f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40" t="str">
        <f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40" t="str">
        <f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41" t="str">
        <f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40" t="str">
        <f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40" t="str">
        <f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41" t="str">
        <f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41" t="str">
        <f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41" t="str">
        <f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80" t="s">
        <v>1195</v>
      </c>
      <c r="B323" s="137" t="e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>#N/A</v>
      </c>
      <c r="C323" s="137" t="str">
        <f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37" t="str">
        <f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38" t="str">
        <f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38" t="str">
        <f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38" t="str">
        <f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38" t="str">
        <f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39" t="str">
        <f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39" t="str">
        <f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39" t="str">
        <f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40" t="str">
        <f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40" t="str">
        <f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41" t="str">
        <f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40" t="str">
        <f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40" t="str">
        <f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41" t="str">
        <f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41" t="str">
        <f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1" t="str">
        <f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80" t="s">
        <v>1195</v>
      </c>
      <c r="B324" s="137" t="e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>#N/A</v>
      </c>
      <c r="C324" s="137" t="str">
        <f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37" t="str">
        <f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38" t="str">
        <f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38" t="str">
        <f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38" t="str">
        <f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38" t="str">
        <f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39" t="str">
        <f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39" t="str">
        <f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39" t="str">
        <f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40" t="str">
        <f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40" t="str">
        <f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41" t="str">
        <f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40" t="str">
        <f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40" t="str">
        <f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41" t="str">
        <f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41" t="str">
        <f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41" t="str">
        <f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80" t="s">
        <v>1195</v>
      </c>
      <c r="B325" s="137" t="e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>#N/A</v>
      </c>
      <c r="C325" s="137" t="str">
        <f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37" t="str">
        <f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38" t="str">
        <f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38" t="str">
        <f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38" t="str">
        <f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8" t="str">
        <f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39" t="str">
        <f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39" t="str">
        <f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39" t="str">
        <f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40" t="str">
        <f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40" t="str">
        <f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41" t="str">
        <f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0" t="str">
        <f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40" t="str">
        <f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41" t="str">
        <f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1" t="str">
        <f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1" t="str">
        <f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80" t="s">
        <v>1195</v>
      </c>
      <c r="B326" s="137" t="e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>#N/A</v>
      </c>
      <c r="C326" s="137" t="str">
        <f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37" t="str">
        <f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38" t="str">
        <f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38" t="str">
        <f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38" t="str">
        <f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38" t="str">
        <f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39" t="str">
        <f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39" t="str">
        <f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39" t="str">
        <f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40" t="str">
        <f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40" t="str">
        <f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41" t="str">
        <f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40" t="str">
        <f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40" t="str">
        <f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41" t="str">
        <f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41" t="str">
        <f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41" t="str">
        <f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80" t="s">
        <v>1195</v>
      </c>
      <c r="B327" s="137" t="e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>#N/A</v>
      </c>
      <c r="C327" s="137" t="str">
        <f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37" t="str">
        <f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38" t="str">
        <f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38" t="str">
        <f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38" t="str">
        <f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38" t="str">
        <f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39" t="str">
        <f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39" t="str">
        <f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39" t="str">
        <f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40" t="str">
        <f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40" t="str">
        <f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41" t="str">
        <f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40" t="str">
        <f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40" t="str">
        <f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41" t="str">
        <f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41" t="str">
        <f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41" t="str">
        <f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80" t="s">
        <v>1195</v>
      </c>
      <c r="B328" s="137" t="e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>#N/A</v>
      </c>
      <c r="C328" s="137" t="str">
        <f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37" t="str">
        <f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38" t="str">
        <f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38" t="str">
        <f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38" t="str">
        <f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38" t="str">
        <f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39" t="str">
        <f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39" t="str">
        <f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39" t="str">
        <f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40" t="str">
        <f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40" t="str">
        <f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41" t="str">
        <f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40" t="str">
        <f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40" t="str">
        <f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41" t="str">
        <f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41" t="str">
        <f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41" t="str">
        <f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80" t="s">
        <v>1195</v>
      </c>
      <c r="B329" s="137" t="e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>#N/A</v>
      </c>
      <c r="C329" s="137" t="str">
        <f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37" t="str">
        <f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38" t="str">
        <f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38" t="str">
        <f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38" t="str">
        <f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38" t="str">
        <f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39" t="str">
        <f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39" t="str">
        <f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39" t="str">
        <f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40" t="str">
        <f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40" t="str">
        <f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41" t="str">
        <f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40" t="str">
        <f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40" t="str">
        <f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41" t="str">
        <f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1" t="str">
        <f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41" t="str">
        <f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80" t="s">
        <v>1195</v>
      </c>
      <c r="B330" s="137" t="e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>#N/A</v>
      </c>
      <c r="C330" s="137" t="str">
        <f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37" t="str">
        <f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38" t="str">
        <f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38" t="str">
        <f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38" t="str">
        <f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38" t="str">
        <f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39" t="str">
        <f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39" t="str">
        <f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39" t="str">
        <f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40" t="str">
        <f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40" t="str">
        <f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41" t="str">
        <f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40" t="str">
        <f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40" t="str">
        <f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41" t="str">
        <f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41" t="str">
        <f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41" t="str">
        <f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80" t="s">
        <v>1195</v>
      </c>
      <c r="B331" s="137" t="e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>#N/A</v>
      </c>
      <c r="C331" s="137" t="str">
        <f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37" t="str">
        <f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38" t="str">
        <f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38" t="str">
        <f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38" t="str">
        <f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38" t="str">
        <f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39" t="str">
        <f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39" t="str">
        <f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39" t="str">
        <f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40" t="str">
        <f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40" t="str">
        <f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41" t="str">
        <f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40" t="str">
        <f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40" t="str">
        <f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41" t="str">
        <f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41" t="str">
        <f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1" t="str">
        <f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80" t="s">
        <v>1195</v>
      </c>
      <c r="B332" s="137" t="e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>#N/A</v>
      </c>
      <c r="C332" s="137" t="str">
        <f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37" t="str">
        <f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38" t="str">
        <f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38" t="str">
        <f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38" t="str">
        <f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38" t="str">
        <f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39" t="str">
        <f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39" t="str">
        <f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39" t="str">
        <f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40" t="str">
        <f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40" t="str">
        <f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41" t="str">
        <f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40" t="str">
        <f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40" t="str">
        <f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41" t="str">
        <f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41" t="str">
        <f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41" t="str">
        <f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80" t="s">
        <v>1195</v>
      </c>
      <c r="B333" s="137" t="e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>#N/A</v>
      </c>
      <c r="C333" s="137" t="str">
        <f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37" t="str">
        <f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38" t="str">
        <f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38" t="str">
        <f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38" t="str">
        <f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38" t="str">
        <f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39" t="str">
        <f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39" t="str">
        <f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39" t="str">
        <f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40" t="str">
        <f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40" t="str">
        <f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41" t="str">
        <f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40" t="str">
        <f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40" t="str">
        <f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41" t="str">
        <f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41" t="str">
        <f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41" t="str">
        <f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80" t="s">
        <v>1195</v>
      </c>
      <c r="B334" s="137" t="e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>#N/A</v>
      </c>
      <c r="C334" s="137" t="str">
        <f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37" t="str">
        <f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38" t="str">
        <f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38" t="str">
        <f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38" t="str">
        <f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38" t="str">
        <f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39" t="str">
        <f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39" t="str">
        <f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39" t="str">
        <f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40" t="str">
        <f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40" t="str">
        <f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41" t="str">
        <f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40" t="str">
        <f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40" t="str">
        <f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41" t="str">
        <f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41" t="str">
        <f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41" t="str">
        <f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80" t="s">
        <v>1195</v>
      </c>
      <c r="B335" s="137" t="e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>#N/A</v>
      </c>
      <c r="C335" s="137" t="str">
        <f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37" t="str">
        <f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38" t="str">
        <f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38" t="str">
        <f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38" t="str">
        <f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38" t="str">
        <f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39" t="str">
        <f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39" t="str">
        <f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39" t="str">
        <f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40" t="str">
        <f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40" t="str">
        <f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41" t="str">
        <f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40" t="str">
        <f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40" t="str">
        <f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41" t="str">
        <f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41" t="str">
        <f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1" t="str">
        <f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80" t="s">
        <v>1195</v>
      </c>
      <c r="B336" s="137" t="e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>#N/A</v>
      </c>
      <c r="C336" s="137" t="str">
        <f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37" t="str">
        <f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38" t="str">
        <f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38" t="str">
        <f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38" t="str">
        <f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38" t="str">
        <f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39" t="str">
        <f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39" t="str">
        <f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39" t="str">
        <f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40" t="str">
        <f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40" t="str">
        <f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41" t="str">
        <f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40" t="str">
        <f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40" t="str">
        <f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41" t="str">
        <f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41" t="str">
        <f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41" t="str">
        <f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80" t="s">
        <v>1195</v>
      </c>
      <c r="B337" s="137" t="e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>#N/A</v>
      </c>
      <c r="C337" s="137" t="str">
        <f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37" t="str">
        <f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38" t="str">
        <f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38" t="str">
        <f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38" t="str">
        <f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38" t="str">
        <f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39" t="str">
        <f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39" t="str">
        <f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39" t="str">
        <f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40" t="str">
        <f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40" t="str">
        <f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41" t="str">
        <f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40" t="str">
        <f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40" t="str">
        <f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41" t="str">
        <f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41" t="str">
        <f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41" t="str">
        <f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80" t="s">
        <v>1195</v>
      </c>
      <c r="B338" s="137" t="e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>#N/A</v>
      </c>
      <c r="C338" s="137" t="str">
        <f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37" t="str">
        <f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38" t="str">
        <f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38" t="str">
        <f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38" t="str">
        <f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38" t="str">
        <f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39" t="str">
        <f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39" t="str">
        <f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39" t="str">
        <f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40" t="str">
        <f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40" t="str">
        <f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41" t="str">
        <f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40" t="str">
        <f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40" t="str">
        <f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41" t="str">
        <f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41" t="str">
        <f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41" t="str">
        <f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80" t="s">
        <v>1195</v>
      </c>
      <c r="B339" s="154" t="e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>#N/A</v>
      </c>
      <c r="C339" s="154" t="str">
        <f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54" t="str">
        <f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69" t="str">
        <f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69" t="str">
        <f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38" t="str">
        <f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9" t="str">
        <f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70" t="str">
        <f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70" t="str">
        <f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70" t="str">
        <f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71" t="str">
        <f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71" t="str">
        <f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55" t="str">
        <f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71" t="str">
        <f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71" t="str">
        <f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55" t="str">
        <f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5" t="str">
        <f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55" t="str">
        <f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80" t="s">
        <v>1195</v>
      </c>
      <c r="B340" s="154" t="e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>#N/A</v>
      </c>
      <c r="C340" s="154" t="str">
        <f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54" t="str">
        <f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69" t="str">
        <f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69" t="str">
        <f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38" t="str">
        <f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69" t="str">
        <f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70" t="str">
        <f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70" t="str">
        <f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70" t="str">
        <f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71" t="str">
        <f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71" t="str">
        <f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55" t="str">
        <f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71" t="str">
        <f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71" t="str">
        <f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55" t="str">
        <f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55" t="str">
        <f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55" t="str">
        <f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80" t="s">
        <v>1195</v>
      </c>
      <c r="B341" s="154" t="e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>#N/A</v>
      </c>
      <c r="C341" s="154" t="str">
        <f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54" t="str">
        <f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69" t="str">
        <f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69" t="str">
        <f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38" t="str">
        <f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69" t="str">
        <f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70" t="str">
        <f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70" t="str">
        <f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70" t="str">
        <f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71" t="str">
        <f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71" t="str">
        <f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55" t="str">
        <f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71" t="str">
        <f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71" t="str">
        <f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55" t="str">
        <f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55" t="str">
        <f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55" t="str">
        <f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80" t="s">
        <v>1195</v>
      </c>
      <c r="B342" s="154" t="e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>#N/A</v>
      </c>
      <c r="C342" s="154" t="str">
        <f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54" t="str">
        <f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69" t="str">
        <f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69" t="str">
        <f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38" t="str">
        <f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69" t="str">
        <f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70" t="str">
        <f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70" t="str">
        <f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70" t="str">
        <f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71" t="str">
        <f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71" t="str">
        <f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55" t="str">
        <f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71" t="str">
        <f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71" t="str">
        <f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55" t="str">
        <f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55" t="str">
        <f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55" t="str">
        <f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80" t="s">
        <v>1195</v>
      </c>
      <c r="B343" s="154" t="e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>#N/A</v>
      </c>
      <c r="C343" s="154" t="str">
        <f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54" t="str">
        <f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69" t="str">
        <f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69" t="str">
        <f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38" t="str">
        <f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69" t="str">
        <f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70" t="str">
        <f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70" t="str">
        <f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70" t="str">
        <f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71" t="str">
        <f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71" t="str">
        <f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55" t="str">
        <f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71" t="str">
        <f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71" t="str">
        <f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55" t="str">
        <f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55" t="str">
        <f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55" t="str">
        <f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80" t="s">
        <v>1195</v>
      </c>
      <c r="B344" s="154" t="e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>#N/A</v>
      </c>
      <c r="C344" s="154" t="str">
        <f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54" t="str">
        <f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69" t="str">
        <f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69" t="str">
        <f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38" t="str">
        <f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69" t="str">
        <f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70" t="str">
        <f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70" t="str">
        <f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70" t="str">
        <f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71" t="str">
        <f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71" t="str">
        <f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55" t="str">
        <f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71" t="str">
        <f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71" t="str">
        <f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55" t="str">
        <f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55" t="str">
        <f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55" t="str">
        <f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80" t="s">
        <v>1195</v>
      </c>
      <c r="B345" s="154" t="e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>#N/A</v>
      </c>
      <c r="C345" s="154" t="str">
        <f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54" t="str">
        <f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69" t="str">
        <f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69" t="str">
        <f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38" t="str">
        <f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69" t="str">
        <f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70" t="str">
        <f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70" t="str">
        <f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70" t="str">
        <f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71" t="str">
        <f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71" t="str">
        <f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55" t="str">
        <f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71" t="str">
        <f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71" t="str">
        <f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55" t="str">
        <f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55" t="str">
        <f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55" t="str">
        <f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80" t="s">
        <v>1195</v>
      </c>
      <c r="B346" s="154" t="e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>#N/A</v>
      </c>
      <c r="C346" s="154" t="str">
        <f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54" t="str">
        <f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69" t="str">
        <f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69" t="str">
        <f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38" t="str">
        <f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69" t="str">
        <f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70" t="str">
        <f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70" t="str">
        <f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70" t="str">
        <f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71" t="str">
        <f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71" t="str">
        <f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55" t="str">
        <f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71" t="str">
        <f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71" t="str">
        <f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55" t="str">
        <f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55" t="str">
        <f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55" t="str">
        <f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80" t="s">
        <v>1195</v>
      </c>
      <c r="B347" s="154" t="e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>#N/A</v>
      </c>
      <c r="C347" s="154" t="str">
        <f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54" t="str">
        <f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69" t="str">
        <f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69" t="str">
        <f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38" t="str">
        <f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69" t="str">
        <f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70" t="str">
        <f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70" t="str">
        <f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70" t="str">
        <f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71" t="str">
        <f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71" t="str">
        <f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55" t="str">
        <f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1" t="str">
        <f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71" t="str">
        <f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55" t="str">
        <f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55" t="str">
        <f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55" t="str">
        <f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80" t="s">
        <v>1195</v>
      </c>
      <c r="B348" s="154" t="e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>#N/A</v>
      </c>
      <c r="C348" s="154" t="str">
        <f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54" t="str">
        <f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69" t="str">
        <f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69" t="str">
        <f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38" t="str">
        <f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69" t="str">
        <f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70" t="str">
        <f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70" t="str">
        <f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70" t="str">
        <f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71" t="str">
        <f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71" t="str">
        <f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55" t="str">
        <f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1" t="str">
        <f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71" t="str">
        <f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55" t="str">
        <f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55" t="str">
        <f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55" t="str">
        <f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80" t="s">
        <v>1195</v>
      </c>
      <c r="B349" s="154" t="e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>#N/A</v>
      </c>
      <c r="C349" s="154" t="str">
        <f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54" t="str">
        <f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69" t="str">
        <f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69" t="str">
        <f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38" t="str">
        <f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69" t="str">
        <f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70" t="str">
        <f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70" t="str">
        <f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70" t="str">
        <f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71" t="str">
        <f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71" t="str">
        <f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55" t="str">
        <f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71" t="str">
        <f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71" t="str">
        <f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55" t="str">
        <f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55" t="str">
        <f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55" t="str">
        <f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80" t="s">
        <v>1195</v>
      </c>
      <c r="B350" s="154" t="e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>#N/A</v>
      </c>
      <c r="C350" s="154" t="str">
        <f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54" t="str">
        <f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69" t="str">
        <f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69" t="str">
        <f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38" t="str">
        <f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69" t="str">
        <f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70" t="str">
        <f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70" t="str">
        <f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70" t="str">
        <f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71" t="str">
        <f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71" t="str">
        <f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55" t="str">
        <f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71" t="str">
        <f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71" t="str">
        <f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55" t="str">
        <f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55" t="str">
        <f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55" t="str">
        <f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80" t="s">
        <v>1195</v>
      </c>
      <c r="B351" s="154" t="e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>#N/A</v>
      </c>
      <c r="C351" s="154" t="str">
        <f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54" t="str">
        <f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69" t="str">
        <f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69" t="str">
        <f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38" t="str">
        <f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69" t="str">
        <f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70" t="str">
        <f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70" t="str">
        <f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70" t="str">
        <f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71" t="str">
        <f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71" t="str">
        <f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55" t="str">
        <f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1" t="str">
        <f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71" t="str">
        <f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55" t="str">
        <f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55" t="str">
        <f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55" t="str">
        <f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80" t="s">
        <v>1195</v>
      </c>
      <c r="B352" s="154" t="e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>#N/A</v>
      </c>
      <c r="C352" s="154" t="str">
        <f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54" t="str">
        <f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69" t="str">
        <f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69" t="str">
        <f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38" t="str">
        <f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69" t="str">
        <f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70" t="str">
        <f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70" t="str">
        <f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70" t="str">
        <f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71" t="str">
        <f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71" t="str">
        <f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55" t="str">
        <f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71" t="str">
        <f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71" t="str">
        <f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55" t="str">
        <f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55" t="str">
        <f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55" t="str">
        <f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80" t="s">
        <v>1195</v>
      </c>
      <c r="B353" s="154" t="e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>#N/A</v>
      </c>
      <c r="C353" s="154" t="str">
        <f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54" t="str">
        <f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69" t="str">
        <f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69" t="str">
        <f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38" t="str">
        <f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69" t="str">
        <f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70" t="str">
        <f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70" t="str">
        <f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70" t="str">
        <f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71" t="str">
        <f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71" t="str">
        <f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55" t="str">
        <f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71" t="str">
        <f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71" t="str">
        <f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55" t="str">
        <f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55" t="str">
        <f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55" t="str">
        <f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80" t="s">
        <v>1195</v>
      </c>
      <c r="B354" s="154" t="e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>#N/A</v>
      </c>
      <c r="C354" s="154" t="str">
        <f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54" t="str">
        <f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69" t="str">
        <f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69" t="str">
        <f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38" t="str">
        <f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69" t="str">
        <f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70" t="str">
        <f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70" t="str">
        <f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70" t="str">
        <f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71" t="str">
        <f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71" t="str">
        <f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55" t="str">
        <f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71" t="str">
        <f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71" t="str">
        <f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55" t="str">
        <f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55" t="str">
        <f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55" t="str">
        <f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80" t="s">
        <v>1195</v>
      </c>
      <c r="B355" s="154" t="e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>#N/A</v>
      </c>
      <c r="C355" s="154" t="str">
        <f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54" t="str">
        <f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69" t="str">
        <f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69" t="str">
        <f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38" t="str">
        <f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69" t="str">
        <f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70" t="str">
        <f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70" t="str">
        <f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70" t="str">
        <f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71" t="str">
        <f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71" t="str">
        <f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55" t="str">
        <f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71" t="str">
        <f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71" t="str">
        <f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55" t="str">
        <f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55" t="str">
        <f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55" t="str">
        <f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80" t="s">
        <v>1195</v>
      </c>
      <c r="B356" s="154" t="e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>#N/A</v>
      </c>
      <c r="C356" s="154" t="str">
        <f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54" t="str">
        <f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69" t="str">
        <f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69" t="str">
        <f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38" t="str">
        <f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69" t="str">
        <f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70" t="str">
        <f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70" t="str">
        <f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70" t="str">
        <f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71" t="str">
        <f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71" t="str">
        <f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55" t="str">
        <f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71" t="str">
        <f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71" t="str">
        <f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55" t="str">
        <f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55" t="str">
        <f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55" t="str">
        <f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80" t="s">
        <v>1195</v>
      </c>
      <c r="B357" s="154" t="e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>#N/A</v>
      </c>
      <c r="C357" s="154" t="str">
        <f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54" t="str">
        <f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69" t="str">
        <f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69" t="str">
        <f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38" t="str">
        <f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69" t="str">
        <f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70" t="str">
        <f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70" t="str">
        <f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70" t="str">
        <f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71" t="str">
        <f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71" t="str">
        <f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55" t="str">
        <f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71" t="str">
        <f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71" t="str">
        <f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55" t="str">
        <f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55" t="str">
        <f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55" t="str">
        <f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80" t="s">
        <v>1195</v>
      </c>
      <c r="B358" s="154" t="e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>#N/A</v>
      </c>
      <c r="C358" s="154" t="str">
        <f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54" t="str">
        <f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69" t="str">
        <f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69" t="str">
        <f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38" t="str">
        <f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69" t="str">
        <f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70" t="str">
        <f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70" t="str">
        <f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70" t="str">
        <f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71" t="str">
        <f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71" t="str">
        <f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55" t="str">
        <f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71" t="str">
        <f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71" t="str">
        <f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55" t="str">
        <f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5" t="str">
        <f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55" t="str">
        <f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80" t="s">
        <v>1195</v>
      </c>
      <c r="B359" s="154" t="e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>#N/A</v>
      </c>
      <c r="C359" s="154" t="str">
        <f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54" t="str">
        <f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69" t="str">
        <f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69" t="str">
        <f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38" t="str">
        <f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69" t="str">
        <f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70" t="str">
        <f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70" t="str">
        <f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70" t="str">
        <f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71" t="str">
        <f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71" t="str">
        <f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55" t="str">
        <f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71" t="str">
        <f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71" t="str">
        <f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55" t="str">
        <f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55" t="str">
        <f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55" t="str">
        <f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80" t="s">
        <v>1195</v>
      </c>
      <c r="B360" s="154" t="e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>#N/A</v>
      </c>
      <c r="C360" s="154" t="str">
        <f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54" t="str">
        <f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69" t="str">
        <f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69" t="str">
        <f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38" t="str">
        <f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69" t="str">
        <f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70" t="str">
        <f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70" t="str">
        <f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70" t="str">
        <f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71" t="str">
        <f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71" t="str">
        <f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55" t="str">
        <f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71" t="str">
        <f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71" t="str">
        <f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55" t="str">
        <f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55" t="str">
        <f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5" t="str">
        <f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80" t="s">
        <v>1195</v>
      </c>
      <c r="B361" s="154" t="e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>#N/A</v>
      </c>
      <c r="C361" s="154" t="str">
        <f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54" t="str">
        <f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69" t="str">
        <f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69" t="str">
        <f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38" t="str">
        <f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69" t="str">
        <f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70" t="str">
        <f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70" t="str">
        <f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70" t="str">
        <f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71" t="str">
        <f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71" t="str">
        <f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55" t="str">
        <f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71" t="str">
        <f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71" t="str">
        <f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55" t="str">
        <f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55" t="str">
        <f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55" t="str">
        <f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80" t="s">
        <v>1195</v>
      </c>
      <c r="B362" s="154" t="e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>#N/A</v>
      </c>
      <c r="C362" s="154" t="str">
        <f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54" t="str">
        <f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69" t="str">
        <f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69" t="str">
        <f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38" t="str">
        <f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69" t="str">
        <f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70" t="str">
        <f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70" t="str">
        <f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70" t="str">
        <f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71" t="str">
        <f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71" t="str">
        <f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55" t="str">
        <f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71" t="str">
        <f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71" t="str">
        <f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55" t="str">
        <f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55" t="str">
        <f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55" t="str">
        <f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80" t="s">
        <v>1195</v>
      </c>
      <c r="B363" s="154" t="e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>#N/A</v>
      </c>
      <c r="C363" s="154" t="str">
        <f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54" t="str">
        <f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69" t="str">
        <f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69" t="str">
        <f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38" t="str">
        <f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69" t="str">
        <f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70" t="str">
        <f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70" t="str">
        <f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70" t="str">
        <f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71" t="str">
        <f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71" t="str">
        <f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55" t="str">
        <f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71" t="str">
        <f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71" t="str">
        <f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55" t="str">
        <f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55" t="str">
        <f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55" t="str">
        <f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80" t="s">
        <v>1195</v>
      </c>
      <c r="B364" s="154" t="e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>#N/A</v>
      </c>
      <c r="C364" s="154" t="str">
        <f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54" t="str">
        <f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69" t="str">
        <f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69" t="str">
        <f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8" t="str">
        <f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9" t="str">
        <f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70" t="str">
        <f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70" t="str">
        <f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70" t="str">
        <f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71" t="str">
        <f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71" t="str">
        <f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55" t="str">
        <f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71" t="str">
        <f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71" t="str">
        <f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55" t="str">
        <f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55" t="str">
        <f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55" t="str">
        <f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80" t="s">
        <v>1195</v>
      </c>
      <c r="B365" s="154" t="e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>#N/A</v>
      </c>
      <c r="C365" s="154" t="str">
        <f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54" t="str">
        <f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69" t="str">
        <f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69" t="str">
        <f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38" t="str">
        <f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69" t="str">
        <f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70" t="str">
        <f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70" t="str">
        <f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70" t="str">
        <f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71" t="str">
        <f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71" t="str">
        <f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55" t="str">
        <f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71" t="str">
        <f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71" t="str">
        <f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55" t="str">
        <f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55" t="str">
        <f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55" t="str">
        <f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80" t="s">
        <v>1195</v>
      </c>
      <c r="B366" s="154" t="e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>#N/A</v>
      </c>
      <c r="C366" s="154" t="str">
        <f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54" t="str">
        <f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69" t="str">
        <f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69" t="str">
        <f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38" t="str">
        <f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69" t="str">
        <f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70" t="str">
        <f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70" t="str">
        <f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70" t="str">
        <f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71" t="str">
        <f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71" t="str">
        <f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55" t="str">
        <f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71" t="str">
        <f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71" t="str">
        <f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55" t="str">
        <f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55" t="str">
        <f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55" t="str">
        <f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80" t="s">
        <v>1195</v>
      </c>
      <c r="B367" s="154" t="e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>#N/A</v>
      </c>
      <c r="C367" s="154" t="str">
        <f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54" t="str">
        <f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69" t="str">
        <f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69" t="str">
        <f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38" t="str">
        <f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69" t="str">
        <f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70" t="str">
        <f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70" t="str">
        <f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70" t="str">
        <f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71" t="str">
        <f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71" t="str">
        <f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55" t="str">
        <f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71" t="str">
        <f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71" t="str">
        <f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55" t="str">
        <f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55" t="str">
        <f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55" t="str">
        <f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80" t="s">
        <v>1195</v>
      </c>
      <c r="B368" s="154" t="e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>#N/A</v>
      </c>
      <c r="C368" s="154" t="str">
        <f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54" t="str">
        <f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69" t="str">
        <f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69" t="str">
        <f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38" t="str">
        <f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69" t="str">
        <f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70" t="str">
        <f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70" t="str">
        <f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70" t="str">
        <f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71" t="str">
        <f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71" t="str">
        <f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55" t="str">
        <f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71" t="str">
        <f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71" t="str">
        <f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55" t="str">
        <f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55" t="str">
        <f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55" t="str">
        <f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80" t="s">
        <v>1195</v>
      </c>
      <c r="B369" s="154" t="e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>#N/A</v>
      </c>
      <c r="C369" s="154" t="str">
        <f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54" t="str">
        <f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69" t="str">
        <f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69" t="str">
        <f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38" t="str">
        <f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69" t="str">
        <f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70" t="str">
        <f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70" t="str">
        <f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70" t="str">
        <f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71" t="str">
        <f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71" t="str">
        <f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55" t="str">
        <f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71" t="str">
        <f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71" t="str">
        <f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55" t="str">
        <f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55" t="str">
        <f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55" t="str">
        <f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80" t="s">
        <v>1195</v>
      </c>
      <c r="B370" s="154" t="e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>#N/A</v>
      </c>
      <c r="C370" s="154" t="str">
        <f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54" t="str">
        <f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69" t="str">
        <f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69" t="str">
        <f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38" t="str">
        <f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69" t="str">
        <f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70" t="str">
        <f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70" t="str">
        <f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70" t="str">
        <f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71" t="str">
        <f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71" t="str">
        <f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55" t="str">
        <f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1" t="str">
        <f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71" t="str">
        <f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55" t="str">
        <f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55" t="str">
        <f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55" t="str">
        <f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80" t="s">
        <v>1195</v>
      </c>
      <c r="B371" s="154" t="e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>#N/A</v>
      </c>
      <c r="C371" s="154" t="str">
        <f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54" t="str">
        <f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69" t="str">
        <f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69" t="str">
        <f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38" t="str">
        <f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69" t="str">
        <f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70" t="str">
        <f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70" t="str">
        <f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70" t="str">
        <f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71" t="str">
        <f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71" t="str">
        <f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55" t="str">
        <f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71" t="str">
        <f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71" t="str">
        <f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55" t="str">
        <f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5" t="str">
        <f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55" t="str">
        <f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80" t="s">
        <v>1195</v>
      </c>
      <c r="B372" s="154" t="e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>#N/A</v>
      </c>
      <c r="C372" s="154" t="str">
        <f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54" t="str">
        <f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69" t="str">
        <f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69" t="str">
        <f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38" t="str">
        <f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69" t="str">
        <f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70" t="str">
        <f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70" t="str">
        <f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70" t="str">
        <f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71" t="str">
        <f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71" t="str">
        <f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55" t="str">
        <f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71" t="str">
        <f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71" t="str">
        <f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55" t="str">
        <f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55" t="str">
        <f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55" t="str">
        <f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80" t="s">
        <v>1195</v>
      </c>
      <c r="B373" s="154" t="e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>#N/A</v>
      </c>
      <c r="C373" s="154" t="str">
        <f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54" t="str">
        <f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69" t="str">
        <f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69" t="str">
        <f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38" t="str">
        <f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69" t="str">
        <f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70" t="str">
        <f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70" t="str">
        <f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70" t="str">
        <f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71" t="str">
        <f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71" t="str">
        <f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55" t="str">
        <f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71" t="str">
        <f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71" t="str">
        <f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55" t="str">
        <f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55" t="str">
        <f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55" t="str">
        <f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80" t="s">
        <v>1195</v>
      </c>
      <c r="B374" s="154" t="e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>#N/A</v>
      </c>
      <c r="C374" s="154" t="str">
        <f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54" t="str">
        <f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69" t="str">
        <f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69" t="str">
        <f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38" t="str">
        <f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69" t="str">
        <f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70" t="str">
        <f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70" t="str">
        <f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70" t="str">
        <f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71" t="str">
        <f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71" t="str">
        <f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55" t="str">
        <f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71" t="str">
        <f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71" t="str">
        <f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55" t="str">
        <f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55" t="str">
        <f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55" t="str">
        <f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80" t="s">
        <v>1195</v>
      </c>
      <c r="B375" s="154" t="e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>#N/A</v>
      </c>
      <c r="C375" s="154" t="str">
        <f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54" t="str">
        <f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69" t="str">
        <f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69" t="str">
        <f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38" t="str">
        <f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69" t="str">
        <f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70" t="str">
        <f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70" t="str">
        <f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70" t="str">
        <f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71" t="str">
        <f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71" t="str">
        <f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55" t="str">
        <f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71" t="str">
        <f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71" t="str">
        <f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55" t="str">
        <f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5" t="str">
        <f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55" t="str">
        <f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80" t="s">
        <v>1195</v>
      </c>
      <c r="B376" s="154" t="e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>#N/A</v>
      </c>
      <c r="C376" s="154" t="str">
        <f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54" t="str">
        <f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69" t="str">
        <f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69" t="str">
        <f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38" t="str">
        <f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69" t="str">
        <f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70" t="str">
        <f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70" t="str">
        <f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70" t="str">
        <f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71" t="str">
        <f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71" t="str">
        <f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55" t="str">
        <f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71" t="str">
        <f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71" t="str">
        <f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55" t="str">
        <f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55" t="str">
        <f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55" t="str">
        <f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80" t="s">
        <v>1195</v>
      </c>
      <c r="B377" s="154" t="e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>#N/A</v>
      </c>
      <c r="C377" s="154" t="str">
        <f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54" t="str">
        <f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69" t="str">
        <f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69" t="str">
        <f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38" t="str">
        <f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69" t="str">
        <f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70" t="str">
        <f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70" t="str">
        <f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70" t="str">
        <f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71" t="str">
        <f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71" t="str">
        <f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55" t="str">
        <f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71" t="str">
        <f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71" t="str">
        <f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55" t="str">
        <f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55" t="str">
        <f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55" t="str">
        <f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80" t="s">
        <v>1195</v>
      </c>
      <c r="B378" s="154" t="e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>#N/A</v>
      </c>
      <c r="C378" s="154" t="str">
        <f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54" t="str">
        <f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69" t="str">
        <f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69" t="str">
        <f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38" t="str">
        <f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9" t="str">
        <f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70" t="str">
        <f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70" t="str">
        <f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70" t="str">
        <f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71" t="str">
        <f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71" t="str">
        <f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55" t="str">
        <f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71" t="str">
        <f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71" t="str">
        <f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55" t="str">
        <f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55" t="str">
        <f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55" t="str">
        <f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80" t="s">
        <v>1195</v>
      </c>
      <c r="B379" s="154" t="e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>#N/A</v>
      </c>
      <c r="C379" s="154" t="str">
        <f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54" t="str">
        <f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69" t="str">
        <f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69" t="str">
        <f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38" t="str">
        <f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69" t="str">
        <f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70" t="str">
        <f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70" t="str">
        <f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70" t="str">
        <f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71" t="str">
        <f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71" t="str">
        <f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55" t="str">
        <f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1" t="str">
        <f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71" t="str">
        <f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55" t="str">
        <f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55" t="str">
        <f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55" t="str">
        <f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80" t="s">
        <v>1195</v>
      </c>
      <c r="B380" s="154" t="e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>#N/A</v>
      </c>
      <c r="C380" s="154" t="str">
        <f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54" t="str">
        <f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69" t="str">
        <f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69" t="str">
        <f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38" t="str">
        <f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69" t="str">
        <f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70" t="str">
        <f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70" t="str">
        <f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70" t="str">
        <f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71" t="str">
        <f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71" t="str">
        <f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55" t="str">
        <f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71" t="str">
        <f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71" t="str">
        <f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55" t="str">
        <f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55" t="str">
        <f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55" t="str">
        <f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80" t="s">
        <v>1195</v>
      </c>
      <c r="B381" s="154" t="e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>#N/A</v>
      </c>
      <c r="C381" s="154" t="str">
        <f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54" t="str">
        <f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69" t="str">
        <f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69" t="str">
        <f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38" t="str">
        <f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69" t="str">
        <f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70" t="str">
        <f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70" t="str">
        <f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70" t="str">
        <f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71" t="str">
        <f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71" t="str">
        <f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55" t="str">
        <f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71" t="str">
        <f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71" t="str">
        <f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55" t="str">
        <f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55" t="str">
        <f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55" t="str">
        <f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80" t="s">
        <v>1195</v>
      </c>
      <c r="B382" s="154" t="e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>#N/A</v>
      </c>
      <c r="C382" s="154" t="str">
        <f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54" t="str">
        <f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69" t="str">
        <f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69" t="str">
        <f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38" t="str">
        <f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69" t="str">
        <f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70" t="str">
        <f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70" t="str">
        <f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70" t="str">
        <f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71" t="str">
        <f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71" t="str">
        <f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55" t="str">
        <f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71" t="str">
        <f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71" t="str">
        <f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55" t="str">
        <f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55" t="str">
        <f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55" t="str">
        <f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80" t="s">
        <v>1195</v>
      </c>
      <c r="B383" s="154" t="e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>#N/A</v>
      </c>
      <c r="C383" s="154" t="str">
        <f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54" t="str">
        <f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69" t="str">
        <f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69" t="str">
        <f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38" t="str">
        <f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69" t="str">
        <f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70" t="str">
        <f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70" t="str">
        <f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70" t="str">
        <f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71" t="str">
        <f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71" t="str">
        <f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55" t="str">
        <f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71" t="str">
        <f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71" t="str">
        <f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55" t="str">
        <f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55" t="str">
        <f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55" t="str">
        <f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80" t="s">
        <v>1195</v>
      </c>
      <c r="B384" s="154" t="e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>#N/A</v>
      </c>
      <c r="C384" s="154" t="str">
        <f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54" t="str">
        <f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69" t="str">
        <f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69" t="str">
        <f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38" t="str">
        <f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69" t="str">
        <f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70" t="str">
        <f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70" t="str">
        <f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70" t="str">
        <f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71" t="str">
        <f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71" t="str">
        <f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55" t="str">
        <f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1" t="str">
        <f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71" t="str">
        <f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55" t="str">
        <f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5" t="str">
        <f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55" t="str">
        <f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80" t="s">
        <v>1195</v>
      </c>
      <c r="B385" s="154" t="e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>#N/A</v>
      </c>
      <c r="C385" s="154" t="str">
        <f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54" t="str">
        <f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69" t="str">
        <f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69" t="str">
        <f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38" t="str">
        <f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69" t="str">
        <f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70" t="str">
        <f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70" t="str">
        <f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70" t="str">
        <f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71" t="str">
        <f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71" t="str">
        <f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55" t="str">
        <f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1" t="str">
        <f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71" t="str">
        <f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55" t="str">
        <f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5" t="str">
        <f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5" t="str">
        <f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80" t="s">
        <v>1195</v>
      </c>
      <c r="B386" s="154" t="e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>#N/A</v>
      </c>
      <c r="C386" s="154" t="str">
        <f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54" t="str">
        <f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69" t="str">
        <f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69" t="str">
        <f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38" t="str">
        <f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69" t="str">
        <f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70" t="str">
        <f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70" t="str">
        <f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70" t="str">
        <f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71" t="str">
        <f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71" t="str">
        <f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55" t="str">
        <f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71" t="str">
        <f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71" t="str">
        <f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55" t="str">
        <f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55" t="str">
        <f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55" t="str">
        <f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80" t="s">
        <v>1195</v>
      </c>
      <c r="B387" s="154" t="e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>#N/A</v>
      </c>
      <c r="C387" s="154" t="str">
        <f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54" t="str">
        <f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69" t="str">
        <f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69" t="str">
        <f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38" t="str">
        <f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69" t="str">
        <f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70" t="str">
        <f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70" t="str">
        <f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70" t="str">
        <f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71" t="str">
        <f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71" t="str">
        <f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55" t="str">
        <f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71" t="str">
        <f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71" t="str">
        <f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55" t="str">
        <f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55" t="str">
        <f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55" t="str">
        <f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80" t="s">
        <v>1195</v>
      </c>
      <c r="B388" s="154" t="e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>#N/A</v>
      </c>
      <c r="C388" s="154" t="str">
        <f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54" t="str">
        <f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69" t="str">
        <f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69" t="str">
        <f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38" t="str">
        <f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69" t="str">
        <f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70" t="str">
        <f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70" t="str">
        <f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70" t="str">
        <f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71" t="str">
        <f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71" t="str">
        <f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55" t="str">
        <f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1" t="str">
        <f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71" t="str">
        <f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55" t="str">
        <f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5" t="str">
        <f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5" t="str">
        <f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80" t="s">
        <v>1195</v>
      </c>
      <c r="B389" s="154" t="e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>#N/A</v>
      </c>
      <c r="C389" s="154" t="str">
        <f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54" t="str">
        <f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69" t="str">
        <f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69" t="str">
        <f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38" t="str">
        <f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69" t="str">
        <f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70" t="str">
        <f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70" t="str">
        <f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70" t="str">
        <f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71" t="str">
        <f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71" t="str">
        <f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55" t="str">
        <f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71" t="str">
        <f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71" t="str">
        <f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55" t="str">
        <f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55" t="str">
        <f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55" t="str">
        <f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80" t="s">
        <v>1195</v>
      </c>
      <c r="B390" s="154" t="e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>#N/A</v>
      </c>
      <c r="C390" s="154" t="str">
        <f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54" t="str">
        <f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69" t="str">
        <f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69" t="str">
        <f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38" t="str">
        <f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69" t="str">
        <f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70" t="str">
        <f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70" t="str">
        <f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70" t="str">
        <f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71" t="str">
        <f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71" t="str">
        <f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55" t="str">
        <f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71" t="str">
        <f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71" t="str">
        <f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55" t="str">
        <f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55" t="str">
        <f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55" t="str">
        <f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80" t="s">
        <v>1195</v>
      </c>
      <c r="B391" s="154" t="e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>#N/A</v>
      </c>
      <c r="C391" s="154" t="str">
        <f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54" t="str">
        <f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69" t="str">
        <f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69" t="str">
        <f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38" t="str">
        <f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69" t="str">
        <f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70" t="str">
        <f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70" t="str">
        <f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70" t="str">
        <f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71" t="str">
        <f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71" t="str">
        <f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55" t="str">
        <f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1" t="str">
        <f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71" t="str">
        <f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55" t="str">
        <f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55" t="str">
        <f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55" t="str">
        <f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80" t="s">
        <v>1195</v>
      </c>
      <c r="B392" s="154" t="e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>#N/A</v>
      </c>
      <c r="C392" s="154" t="str">
        <f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54" t="str">
        <f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69" t="str">
        <f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69" t="str">
        <f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38" t="str">
        <f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69" t="str">
        <f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70" t="str">
        <f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70" t="str">
        <f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70" t="str">
        <f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71" t="str">
        <f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71" t="str">
        <f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55" t="str">
        <f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71" t="str">
        <f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71" t="str">
        <f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55" t="str">
        <f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55" t="str">
        <f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55" t="str">
        <f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80" t="s">
        <v>1195</v>
      </c>
      <c r="B393" s="154" t="e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>#N/A</v>
      </c>
      <c r="C393" s="154" t="str">
        <f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54" t="str">
        <f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69" t="str">
        <f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69" t="str">
        <f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38" t="str">
        <f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69" t="str">
        <f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70" t="str">
        <f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70" t="str">
        <f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70" t="str">
        <f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71" t="str">
        <f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71" t="str">
        <f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55" t="str">
        <f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71" t="str">
        <f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71" t="str">
        <f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55" t="str">
        <f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55" t="str">
        <f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55" t="str">
        <f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80" t="s">
        <v>1195</v>
      </c>
      <c r="B394" s="154" t="e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>#N/A</v>
      </c>
      <c r="C394" s="154" t="str">
        <f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54" t="str">
        <f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69" t="str">
        <f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69" t="str">
        <f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38" t="str">
        <f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69" t="str">
        <f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70" t="str">
        <f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70" t="str">
        <f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70" t="str">
        <f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71" t="str">
        <f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71" t="str">
        <f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55" t="str">
        <f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71" t="str">
        <f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71" t="str">
        <f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55" t="str">
        <f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55" t="str">
        <f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55" t="str">
        <f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80" t="s">
        <v>1195</v>
      </c>
      <c r="B395" s="154" t="e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>#N/A</v>
      </c>
      <c r="C395" s="154" t="str">
        <f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54" t="str">
        <f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69" t="str">
        <f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69" t="str">
        <f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38" t="str">
        <f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69" t="str">
        <f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70" t="str">
        <f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70" t="str">
        <f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70" t="str">
        <f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71" t="str">
        <f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71" t="str">
        <f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55" t="str">
        <f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71" t="str">
        <f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71" t="str">
        <f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55" t="str">
        <f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5" t="str">
        <f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55" t="str">
        <f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80" t="s">
        <v>1195</v>
      </c>
      <c r="B396" s="154" t="e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>#N/A</v>
      </c>
      <c r="C396" s="154" t="str">
        <f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54" t="str">
        <f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69" t="str">
        <f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69" t="str">
        <f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38" t="str">
        <f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69" t="str">
        <f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70" t="str">
        <f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70" t="str">
        <f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70" t="str">
        <f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71" t="str">
        <f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71" t="str">
        <f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55" t="str">
        <f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71" t="str">
        <f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71" t="str">
        <f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55" t="str">
        <f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55" t="str">
        <f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55" t="str">
        <f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80" t="s">
        <v>1195</v>
      </c>
      <c r="B397" s="154" t="e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>#N/A</v>
      </c>
      <c r="C397" s="154" t="str">
        <f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54" t="str">
        <f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69" t="str">
        <f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69" t="str">
        <f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38" t="str">
        <f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69" t="str">
        <f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70" t="str">
        <f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70" t="str">
        <f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70" t="str">
        <f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71" t="str">
        <f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71" t="str">
        <f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55" t="str">
        <f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71" t="str">
        <f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71" t="str">
        <f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55" t="str">
        <f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55" t="str">
        <f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55" t="str">
        <f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80" t="s">
        <v>1195</v>
      </c>
      <c r="B398" s="154" t="e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>#N/A</v>
      </c>
      <c r="C398" s="154" t="str">
        <f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54" t="str">
        <f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69" t="str">
        <f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69" t="str">
        <f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38" t="str">
        <f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69" t="str">
        <f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70" t="str">
        <f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70" t="str">
        <f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70" t="str">
        <f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71" t="str">
        <f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71" t="str">
        <f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55" t="str">
        <f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71" t="str">
        <f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71" t="str">
        <f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55" t="str">
        <f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55" t="str">
        <f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55" t="str">
        <f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80" t="s">
        <v>1195</v>
      </c>
      <c r="B399" s="154" t="e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>#N/A</v>
      </c>
      <c r="C399" s="154" t="str">
        <f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54" t="str">
        <f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69" t="str">
        <f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69" t="str">
        <f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38" t="str">
        <f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69" t="str">
        <f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70" t="str">
        <f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70" t="str">
        <f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70" t="str">
        <f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71" t="str">
        <f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71" t="str">
        <f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55" t="str">
        <f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71" t="str">
        <f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71" t="str">
        <f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55" t="str">
        <f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55" t="str">
        <f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55" t="str">
        <f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80" t="s">
        <v>1195</v>
      </c>
      <c r="B400" s="154" t="e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>#N/A</v>
      </c>
      <c r="C400" s="154" t="str">
        <f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54" t="str">
        <f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69" t="str">
        <f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69" t="str">
        <f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38" t="str">
        <f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69" t="str">
        <f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70" t="str">
        <f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70" t="str">
        <f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70" t="str">
        <f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71" t="str">
        <f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71" t="str">
        <f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55" t="str">
        <f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71" t="str">
        <f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71" t="str">
        <f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55" t="str">
        <f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55" t="str">
        <f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55" t="str">
        <f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80" t="s">
        <v>1195</v>
      </c>
      <c r="B401" s="154" t="e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>#N/A</v>
      </c>
      <c r="C401" s="154" t="str">
        <f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54" t="str">
        <f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69" t="str">
        <f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69" t="str">
        <f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38" t="str">
        <f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69" t="str">
        <f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70" t="str">
        <f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70" t="str">
        <f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70" t="str">
        <f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71" t="str">
        <f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71" t="str">
        <f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55" t="str">
        <f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1" t="str">
        <f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71" t="str">
        <f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55" t="str">
        <f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55" t="str">
        <f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55" t="str">
        <f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80" t="s">
        <v>1195</v>
      </c>
      <c r="B402" s="154" t="e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>#N/A</v>
      </c>
      <c r="C402" s="154" t="str">
        <f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54" t="str">
        <f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69" t="str">
        <f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69" t="str">
        <f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38" t="str">
        <f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69" t="str">
        <f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70" t="str">
        <f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70" t="str">
        <f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70" t="str">
        <f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71" t="str">
        <f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71" t="str">
        <f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55" t="str">
        <f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71" t="str">
        <f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71" t="str">
        <f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55" t="str">
        <f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55" t="str">
        <f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55" t="str">
        <f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80" t="s">
        <v>1195</v>
      </c>
      <c r="B403" s="154" t="e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>#N/A</v>
      </c>
      <c r="C403" s="154" t="str">
        <f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54" t="str">
        <f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69" t="str">
        <f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69" t="str">
        <f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38" t="str">
        <f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69" t="str">
        <f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70" t="str">
        <f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70" t="str">
        <f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70" t="str">
        <f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71" t="str">
        <f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71" t="str">
        <f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55" t="str">
        <f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71" t="str">
        <f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71" t="str">
        <f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55" t="str">
        <f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55" t="str">
        <f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55" t="str">
        <f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80" t="s">
        <v>1195</v>
      </c>
      <c r="B404" s="154" t="e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>#N/A</v>
      </c>
      <c r="C404" s="154" t="str">
        <f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54" t="str">
        <f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69" t="str">
        <f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69" t="str">
        <f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38" t="str">
        <f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69" t="str">
        <f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70" t="str">
        <f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70" t="str">
        <f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70" t="str">
        <f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71" t="str">
        <f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71" t="str">
        <f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55" t="str">
        <f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71" t="str">
        <f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71" t="str">
        <f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55" t="str">
        <f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55" t="str">
        <f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55" t="str">
        <f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80" t="s">
        <v>1195</v>
      </c>
      <c r="B405" s="154" t="e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>#N/A</v>
      </c>
      <c r="C405" s="154" t="str">
        <f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54" t="str">
        <f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69" t="str">
        <f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69" t="str">
        <f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38" t="str">
        <f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69" t="str">
        <f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70" t="str">
        <f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70" t="str">
        <f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70" t="str">
        <f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71" t="str">
        <f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71" t="str">
        <f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55" t="str">
        <f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71" t="str">
        <f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71" t="str">
        <f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55" t="str">
        <f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55" t="str">
        <f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55" t="str">
        <f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80" t="s">
        <v>1195</v>
      </c>
      <c r="B406" s="154" t="e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>#N/A</v>
      </c>
      <c r="C406" s="154" t="str">
        <f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54" t="str">
        <f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69" t="str">
        <f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69" t="str">
        <f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38" t="str">
        <f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69" t="str">
        <f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70" t="str">
        <f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70" t="str">
        <f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70" t="str">
        <f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71" t="str">
        <f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71" t="str">
        <f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55" t="str">
        <f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71" t="str">
        <f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71" t="str">
        <f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55" t="str">
        <f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55" t="str">
        <f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55" t="str">
        <f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80" t="s">
        <v>1195</v>
      </c>
      <c r="B407" s="154" t="e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>#N/A</v>
      </c>
      <c r="C407" s="154" t="str">
        <f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54" t="str">
        <f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69" t="str">
        <f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69" t="str">
        <f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38" t="str">
        <f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69" t="str">
        <f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70" t="str">
        <f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70" t="str">
        <f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70" t="str">
        <f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71" t="str">
        <f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71" t="str">
        <f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55" t="str">
        <f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71" t="str">
        <f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71" t="str">
        <f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55" t="str">
        <f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55" t="str">
        <f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55" t="str">
        <f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80" t="s">
        <v>1195</v>
      </c>
      <c r="B408" s="154" t="e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>#N/A</v>
      </c>
      <c r="C408" s="154" t="str">
        <f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54" t="str">
        <f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69" t="str">
        <f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69" t="str">
        <f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38" t="str">
        <f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9" t="str">
        <f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70" t="str">
        <f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70" t="str">
        <f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70" t="str">
        <f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71" t="str">
        <f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71" t="str">
        <f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55" t="str">
        <f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71" t="str">
        <f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71" t="str">
        <f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55" t="str">
        <f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5" t="str">
        <f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55" t="str">
        <f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80" t="s">
        <v>1195</v>
      </c>
      <c r="B409" s="154" t="e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>#N/A</v>
      </c>
      <c r="C409" s="154" t="str">
        <f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54" t="str">
        <f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69" t="str">
        <f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69" t="str">
        <f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38" t="str">
        <f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69" t="str">
        <f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70" t="str">
        <f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70" t="str">
        <f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70" t="str">
        <f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71" t="str">
        <f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71" t="str">
        <f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55" t="str">
        <f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71" t="str">
        <f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71" t="str">
        <f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55" t="str">
        <f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55" t="str">
        <f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55" t="str">
        <f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80" t="s">
        <v>1195</v>
      </c>
      <c r="B410" s="154" t="e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>#N/A</v>
      </c>
      <c r="C410" s="154" t="str">
        <f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54" t="str">
        <f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69" t="str">
        <f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69" t="str">
        <f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38" t="str">
        <f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69" t="str">
        <f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70" t="str">
        <f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70" t="str">
        <f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70" t="str">
        <f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71" t="str">
        <f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71" t="str">
        <f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55" t="str">
        <f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71" t="str">
        <f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71" t="str">
        <f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55" t="str">
        <f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55" t="str">
        <f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55" t="str">
        <f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80" t="s">
        <v>1195</v>
      </c>
      <c r="B411" s="154" t="e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>#N/A</v>
      </c>
      <c r="C411" s="154" t="str">
        <f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54" t="str">
        <f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69" t="str">
        <f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69" t="str">
        <f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38" t="str">
        <f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69" t="str">
        <f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70" t="str">
        <f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70" t="str">
        <f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70" t="str">
        <f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71" t="str">
        <f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71" t="str">
        <f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55" t="str">
        <f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71" t="str">
        <f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71" t="str">
        <f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55" t="str">
        <f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55" t="str">
        <f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55" t="str">
        <f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80" t="s">
        <v>1195</v>
      </c>
      <c r="B412" s="154" t="e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>#N/A</v>
      </c>
      <c r="C412" s="154" t="str">
        <f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54" t="str">
        <f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69" t="str">
        <f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69" t="str">
        <f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38" t="str">
        <f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69" t="str">
        <f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70" t="str">
        <f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70" t="str">
        <f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70" t="str">
        <f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71" t="str">
        <f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71" t="str">
        <f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55" t="str">
        <f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71" t="str">
        <f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71" t="str">
        <f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55" t="str">
        <f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55" t="str">
        <f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55" t="str">
        <f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80" t="s">
        <v>1195</v>
      </c>
      <c r="B413" s="154" t="e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>#N/A</v>
      </c>
      <c r="C413" s="154" t="str">
        <f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54" t="str">
        <f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69" t="str">
        <f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69" t="str">
        <f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38" t="str">
        <f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69" t="str">
        <f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70" t="str">
        <f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70" t="str">
        <f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70" t="str">
        <f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71" t="str">
        <f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71" t="str">
        <f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55" t="str">
        <f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71" t="str">
        <f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71" t="str">
        <f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55" t="str">
        <f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55" t="str">
        <f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55" t="str">
        <f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80" t="s">
        <v>1195</v>
      </c>
      <c r="B414" s="154" t="e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>#N/A</v>
      </c>
      <c r="C414" s="154" t="str">
        <f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54" t="str">
        <f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69" t="str">
        <f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69" t="str">
        <f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38" t="str">
        <f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69" t="str">
        <f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70" t="str">
        <f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70" t="str">
        <f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70" t="str">
        <f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71" t="str">
        <f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71" t="str">
        <f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55" t="str">
        <f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71" t="str">
        <f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71" t="str">
        <f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55" t="str">
        <f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5" t="str">
        <f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55" t="str">
        <f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80" t="s">
        <v>1195</v>
      </c>
      <c r="B415" s="154" t="e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>#N/A</v>
      </c>
      <c r="C415" s="154" t="str">
        <f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54" t="str">
        <f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69" t="str">
        <f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69" t="str">
        <f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38" t="str">
        <f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69" t="str">
        <f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70" t="str">
        <f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70" t="str">
        <f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70" t="str">
        <f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71" t="str">
        <f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71" t="str">
        <f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55" t="str">
        <f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71" t="str">
        <f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71" t="str">
        <f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55" t="str">
        <f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55" t="str">
        <f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55" t="str">
        <f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80" t="s">
        <v>1195</v>
      </c>
      <c r="B416" s="154" t="e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>#N/A</v>
      </c>
      <c r="C416" s="154" t="str">
        <f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54" t="str">
        <f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69" t="str">
        <f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69" t="str">
        <f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38" t="str">
        <f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69" t="str">
        <f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70" t="str">
        <f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70" t="str">
        <f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70" t="str">
        <f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71" t="str">
        <f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71" t="str">
        <f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55" t="str">
        <f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71" t="str">
        <f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71" t="str">
        <f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55" t="str">
        <f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5" t="str">
        <f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55" t="str">
        <f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80" t="s">
        <v>1195</v>
      </c>
      <c r="B417" s="154" t="e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>#N/A</v>
      </c>
      <c r="C417" s="154" t="str">
        <f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54" t="str">
        <f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69" t="str">
        <f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69" t="str">
        <f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38" t="str">
        <f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69" t="str">
        <f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70" t="str">
        <f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70" t="str">
        <f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70" t="str">
        <f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71" t="str">
        <f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71" t="str">
        <f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55" t="str">
        <f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71" t="str">
        <f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71" t="str">
        <f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55" t="str">
        <f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55" t="str">
        <f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55" t="str">
        <f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80" t="s">
        <v>1195</v>
      </c>
      <c r="B418" s="154" t="e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>#N/A</v>
      </c>
      <c r="C418" s="154" t="str">
        <f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54" t="str">
        <f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69" t="str">
        <f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69" t="str">
        <f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38" t="str">
        <f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69" t="str">
        <f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70" t="str">
        <f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70" t="str">
        <f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70" t="str">
        <f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71" t="str">
        <f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71" t="str">
        <f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55" t="str">
        <f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71" t="str">
        <f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71" t="str">
        <f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55" t="str">
        <f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55" t="str">
        <f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55" t="str">
        <f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80" t="s">
        <v>1195</v>
      </c>
      <c r="B419" s="154" t="e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>#N/A</v>
      </c>
      <c r="C419" s="154" t="str">
        <f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54" t="str">
        <f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69" t="str">
        <f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69" t="str">
        <f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38" t="str">
        <f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69" t="str">
        <f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70" t="str">
        <f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70" t="str">
        <f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70" t="str">
        <f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71" t="str">
        <f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71" t="str">
        <f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55" t="str">
        <f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71" t="str">
        <f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71" t="str">
        <f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55" t="str">
        <f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55" t="str">
        <f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55" t="str">
        <f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80" t="s">
        <v>1195</v>
      </c>
      <c r="B420" s="154" t="e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>#N/A</v>
      </c>
      <c r="C420" s="154" t="str">
        <f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54" t="str">
        <f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69" t="str">
        <f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69" t="str">
        <f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38" t="str">
        <f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69" t="str">
        <f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70" t="str">
        <f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70" t="str">
        <f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70" t="str">
        <f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71" t="str">
        <f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71" t="str">
        <f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55" t="str">
        <f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71" t="str">
        <f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71" t="str">
        <f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55" t="str">
        <f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55" t="str">
        <f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55" t="str">
        <f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80" t="s">
        <v>1195</v>
      </c>
      <c r="B421" s="154" t="e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>#N/A</v>
      </c>
      <c r="C421" s="154" t="str">
        <f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54" t="str">
        <f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69" t="str">
        <f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69" t="str">
        <f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38" t="str">
        <f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69" t="str">
        <f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70" t="str">
        <f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70" t="str">
        <f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70" t="str">
        <f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71" t="str">
        <f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71" t="str">
        <f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55" t="str">
        <f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71" t="str">
        <f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71" t="str">
        <f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55" t="str">
        <f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55" t="str">
        <f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55" t="str">
        <f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80" t="s">
        <v>1195</v>
      </c>
      <c r="B422" s="154" t="e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>#N/A</v>
      </c>
      <c r="C422" s="154" t="str">
        <f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54" t="str">
        <f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69" t="str">
        <f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69" t="str">
        <f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38" t="str">
        <f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69" t="str">
        <f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70" t="str">
        <f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70" t="str">
        <f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70" t="str">
        <f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71" t="str">
        <f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71" t="str">
        <f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55" t="str">
        <f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71" t="str">
        <f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71" t="str">
        <f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55" t="str">
        <f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55" t="str">
        <f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55" t="str">
        <f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80" t="s">
        <v>1195</v>
      </c>
      <c r="B423" s="154" t="e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>#N/A</v>
      </c>
      <c r="C423" s="154" t="str">
        <f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54" t="str">
        <f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69" t="str">
        <f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69" t="str">
        <f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38" t="str">
        <f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69" t="str">
        <f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70" t="str">
        <f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70" t="str">
        <f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70" t="str">
        <f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71" t="str">
        <f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71" t="str">
        <f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55" t="str">
        <f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71" t="str">
        <f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71" t="str">
        <f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55" t="str">
        <f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5" t="str">
        <f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55" t="str">
        <f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80" t="s">
        <v>1195</v>
      </c>
      <c r="B424" s="154" t="e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>#N/A</v>
      </c>
      <c r="C424" s="154" t="str">
        <f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54" t="str">
        <f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69" t="str">
        <f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69" t="str">
        <f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38" t="str">
        <f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69" t="str">
        <f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70" t="str">
        <f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70" t="str">
        <f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70" t="str">
        <f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71" t="str">
        <f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71" t="str">
        <f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55" t="str">
        <f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71" t="str">
        <f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71" t="str">
        <f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55" t="str">
        <f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55" t="str">
        <f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55" t="str">
        <f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80" t="s">
        <v>1195</v>
      </c>
      <c r="B425" s="154" t="e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>#N/A</v>
      </c>
      <c r="C425" s="154" t="str">
        <f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54" t="str">
        <f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69" t="str">
        <f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69" t="str">
        <f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38" t="str">
        <f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69" t="str">
        <f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70" t="str">
        <f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70" t="str">
        <f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70" t="str">
        <f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71" t="str">
        <f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71" t="str">
        <f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55" t="str">
        <f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71" t="str">
        <f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71" t="str">
        <f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55" t="str">
        <f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55" t="str">
        <f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55" t="str">
        <f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80" t="s">
        <v>1195</v>
      </c>
      <c r="B426" s="154" t="e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>#N/A</v>
      </c>
      <c r="C426" s="154" t="str">
        <f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54" t="str">
        <f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69" t="str">
        <f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69" t="str">
        <f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38" t="str">
        <f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69" t="str">
        <f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70" t="str">
        <f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70" t="str">
        <f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70" t="str">
        <f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71" t="str">
        <f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71" t="str">
        <f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55" t="str">
        <f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71" t="str">
        <f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71" t="str">
        <f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55" t="str">
        <f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55" t="str">
        <f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55" t="str">
        <f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80" t="s">
        <v>1195</v>
      </c>
      <c r="B427" s="154" t="e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>#N/A</v>
      </c>
      <c r="C427" s="154" t="str">
        <f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54" t="str">
        <f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69" t="str">
        <f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69" t="str">
        <f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38" t="str">
        <f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69" t="str">
        <f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70" t="str">
        <f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70" t="str">
        <f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70" t="str">
        <f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71" t="str">
        <f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71" t="str">
        <f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55" t="str">
        <f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71" t="str">
        <f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71" t="str">
        <f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55" t="str">
        <f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55" t="str">
        <f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55" t="str">
        <f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80" t="s">
        <v>1195</v>
      </c>
      <c r="B428" s="154" t="e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>#N/A</v>
      </c>
      <c r="C428" s="154" t="str">
        <f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54" t="str">
        <f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69" t="str">
        <f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69" t="str">
        <f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38" t="str">
        <f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69" t="str">
        <f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70" t="str">
        <f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70" t="str">
        <f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70" t="str">
        <f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71" t="str">
        <f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71" t="str">
        <f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55" t="str">
        <f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71" t="str">
        <f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71" t="str">
        <f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55" t="str">
        <f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55" t="str">
        <f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55" t="str">
        <f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80" t="s">
        <v>1195</v>
      </c>
      <c r="B429" s="154" t="e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>#N/A</v>
      </c>
      <c r="C429" s="154" t="str">
        <f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54" t="str">
        <f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69" t="str">
        <f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69" t="str">
        <f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38" t="str">
        <f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69" t="str">
        <f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70" t="str">
        <f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70" t="str">
        <f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70" t="str">
        <f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71" t="str">
        <f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71" t="str">
        <f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55" t="str">
        <f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71" t="str">
        <f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71" t="str">
        <f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55" t="str">
        <f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5" t="str">
        <f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55" t="str">
        <f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80" t="s">
        <v>1195</v>
      </c>
      <c r="B430" s="154" t="e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>#N/A</v>
      </c>
      <c r="C430" s="154" t="str">
        <f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54" t="str">
        <f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69" t="str">
        <f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69" t="str">
        <f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38" t="str">
        <f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69" t="str">
        <f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70" t="str">
        <f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70" t="str">
        <f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70" t="str">
        <f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71" t="str">
        <f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71" t="str">
        <f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55" t="str">
        <f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71" t="str">
        <f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71" t="str">
        <f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55" t="str">
        <f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55" t="str">
        <f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55" t="str">
        <f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80" t="s">
        <v>1195</v>
      </c>
      <c r="B431" s="154" t="e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>#N/A</v>
      </c>
      <c r="C431" s="154" t="str">
        <f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54" t="str">
        <f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69" t="str">
        <f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69" t="str">
        <f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38" t="str">
        <f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69" t="str">
        <f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70" t="str">
        <f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70" t="str">
        <f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70" t="str">
        <f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71" t="str">
        <f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71" t="str">
        <f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55" t="str">
        <f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71" t="str">
        <f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71" t="str">
        <f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55" t="str">
        <f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55" t="str">
        <f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55" t="str">
        <f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80" t="s">
        <v>1195</v>
      </c>
      <c r="B432" s="154" t="e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>#N/A</v>
      </c>
      <c r="C432" s="154" t="str">
        <f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54" t="str">
        <f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69" t="str">
        <f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69" t="str">
        <f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38" t="str">
        <f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69" t="str">
        <f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70" t="str">
        <f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70" t="str">
        <f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70" t="str">
        <f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71" t="str">
        <f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71" t="str">
        <f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55" t="str">
        <f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71" t="str">
        <f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71" t="str">
        <f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55" t="str">
        <f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55" t="str">
        <f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55" t="str">
        <f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80" t="s">
        <v>1195</v>
      </c>
      <c r="B433" s="154" t="e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>#N/A</v>
      </c>
      <c r="C433" s="154" t="str">
        <f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54" t="str">
        <f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69" t="str">
        <f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69" t="str">
        <f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38" t="str">
        <f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69" t="str">
        <f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70" t="str">
        <f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70" t="str">
        <f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70" t="str">
        <f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71" t="str">
        <f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71" t="str">
        <f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55" t="str">
        <f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71" t="str">
        <f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71" t="str">
        <f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55" t="str">
        <f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55" t="str">
        <f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55" t="str">
        <f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80" t="s">
        <v>1195</v>
      </c>
      <c r="B434" s="154" t="e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>#N/A</v>
      </c>
      <c r="C434" s="154" t="str">
        <f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54" t="str">
        <f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69" t="str">
        <f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69" t="str">
        <f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38" t="str">
        <f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69" t="str">
        <f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70" t="str">
        <f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70" t="str">
        <f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70" t="str">
        <f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71" t="str">
        <f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71" t="str">
        <f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55" t="str">
        <f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71" t="str">
        <f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71" t="str">
        <f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55" t="str">
        <f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55" t="str">
        <f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55" t="str">
        <f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80" t="s">
        <v>1195</v>
      </c>
      <c r="B435" s="154" t="e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>#N/A</v>
      </c>
      <c r="C435" s="154" t="str">
        <f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54" t="str">
        <f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69" t="str">
        <f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69" t="str">
        <f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38" t="str">
        <f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69" t="str">
        <f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70" t="str">
        <f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70" t="str">
        <f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70" t="str">
        <f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71" t="str">
        <f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71" t="str">
        <f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55" t="str">
        <f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71" t="str">
        <f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71" t="str">
        <f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55" t="str">
        <f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55" t="str">
        <f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55" t="str">
        <f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80" t="s">
        <v>1195</v>
      </c>
      <c r="B436" s="154" t="e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>#N/A</v>
      </c>
      <c r="C436" s="154" t="str">
        <f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54" t="str">
        <f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69" t="str">
        <f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69" t="str">
        <f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38" t="str">
        <f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9" t="str">
        <f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70" t="str">
        <f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70" t="str">
        <f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70" t="str">
        <f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71" t="str">
        <f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71" t="str">
        <f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55" t="str">
        <f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71" t="str">
        <f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71" t="str">
        <f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55" t="str">
        <f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55" t="str">
        <f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55" t="str">
        <f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80" t="s">
        <v>1195</v>
      </c>
      <c r="B437" s="154" t="e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>#N/A</v>
      </c>
      <c r="C437" s="154" t="str">
        <f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54" t="str">
        <f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69" t="str">
        <f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69" t="str">
        <f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38" t="str">
        <f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69" t="str">
        <f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70" t="str">
        <f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70" t="str">
        <f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70" t="str">
        <f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71" t="str">
        <f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71" t="str">
        <f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55" t="str">
        <f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71" t="str">
        <f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71" t="str">
        <f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55" t="str">
        <f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55" t="str">
        <f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55" t="str">
        <f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80" t="s">
        <v>1195</v>
      </c>
      <c r="B438" s="154" t="e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>#N/A</v>
      </c>
      <c r="C438" s="154" t="str">
        <f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54" t="str">
        <f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69" t="str">
        <f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69" t="str">
        <f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38" t="str">
        <f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69" t="str">
        <f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70" t="str">
        <f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70" t="str">
        <f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70" t="str">
        <f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71" t="str">
        <f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71" t="str">
        <f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55" t="str">
        <f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71" t="str">
        <f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71" t="str">
        <f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55" t="str">
        <f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55" t="str">
        <f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55" t="str">
        <f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80" t="s">
        <v>1195</v>
      </c>
      <c r="B439" s="154" t="e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>#N/A</v>
      </c>
      <c r="C439" s="154" t="str">
        <f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54" t="str">
        <f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69" t="str">
        <f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69" t="str">
        <f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38" t="str">
        <f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69" t="str">
        <f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70" t="str">
        <f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70" t="str">
        <f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70" t="str">
        <f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71" t="str">
        <f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71" t="str">
        <f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55" t="str">
        <f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71" t="str">
        <f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71" t="str">
        <f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55" t="str">
        <f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5" t="str">
        <f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55" t="str">
        <f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80" t="s">
        <v>1195</v>
      </c>
      <c r="B440" s="154" t="e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>#N/A</v>
      </c>
      <c r="C440" s="154" t="str">
        <f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54" t="str">
        <f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69" t="str">
        <f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69" t="str">
        <f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38" t="str">
        <f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69" t="str">
        <f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70" t="str">
        <f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70" t="str">
        <f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70" t="str">
        <f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71" t="str">
        <f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71" t="str">
        <f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55" t="str">
        <f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1" t="str">
        <f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71" t="str">
        <f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55" t="str">
        <f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55" t="str">
        <f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55" t="str">
        <f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80" t="s">
        <v>1195</v>
      </c>
      <c r="B441" s="154" t="e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>#N/A</v>
      </c>
      <c r="C441" s="154" t="str">
        <f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54" t="str">
        <f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69" t="str">
        <f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69" t="str">
        <f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38" t="str">
        <f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69" t="str">
        <f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70" t="str">
        <f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70" t="str">
        <f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70" t="str">
        <f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71" t="str">
        <f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71" t="str">
        <f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55" t="str">
        <f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71" t="str">
        <f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71" t="str">
        <f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55" t="str">
        <f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55" t="str">
        <f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55" t="str">
        <f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80" t="s">
        <v>1195</v>
      </c>
      <c r="B442" s="154" t="e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>#N/A</v>
      </c>
      <c r="C442" s="154" t="str">
        <f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54" t="str">
        <f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69" t="str">
        <f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69" t="str">
        <f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38" t="str">
        <f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69" t="str">
        <f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70" t="str">
        <f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70" t="str">
        <f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70" t="str">
        <f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71" t="str">
        <f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71" t="str">
        <f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55" t="str">
        <f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71" t="str">
        <f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71" t="str">
        <f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55" t="str">
        <f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5" t="str">
        <f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55" t="str">
        <f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80" t="s">
        <v>1195</v>
      </c>
      <c r="B443" s="154" t="e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>#N/A</v>
      </c>
      <c r="C443" s="154" t="str">
        <f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54" t="str">
        <f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69" t="str">
        <f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69" t="str">
        <f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38" t="str">
        <f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69" t="str">
        <f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70" t="str">
        <f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70" t="str">
        <f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70" t="str">
        <f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71" t="str">
        <f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71" t="str">
        <f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55" t="str">
        <f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71" t="str">
        <f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71" t="str">
        <f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55" t="str">
        <f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55" t="str">
        <f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55" t="str">
        <f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80" t="s">
        <v>1195</v>
      </c>
      <c r="B444" s="154" t="e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>#N/A</v>
      </c>
      <c r="C444" s="154" t="str">
        <f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54" t="str">
        <f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69" t="str">
        <f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69" t="str">
        <f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38" t="str">
        <f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69" t="str">
        <f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70" t="str">
        <f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70" t="str">
        <f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70" t="str">
        <f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71" t="str">
        <f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71" t="str">
        <f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55" t="str">
        <f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1" t="str">
        <f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71" t="str">
        <f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55" t="str">
        <f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55" t="str">
        <f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55" t="str">
        <f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80" t="s">
        <v>1195</v>
      </c>
      <c r="B445" s="154" t="e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>#N/A</v>
      </c>
      <c r="C445" s="154" t="str">
        <f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54" t="str">
        <f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69" t="str">
        <f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69" t="str">
        <f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38" t="str">
        <f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69" t="str">
        <f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70" t="str">
        <f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70" t="str">
        <f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70" t="str">
        <f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71" t="str">
        <f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71" t="str">
        <f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55" t="str">
        <f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71" t="str">
        <f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71" t="str">
        <f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55" t="str">
        <f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55" t="str">
        <f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55" t="str">
        <f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80" t="s">
        <v>1195</v>
      </c>
      <c r="B446" s="154" t="e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>#N/A</v>
      </c>
      <c r="C446" s="154" t="str">
        <f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54" t="str">
        <f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69" t="str">
        <f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69" t="str">
        <f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38" t="str">
        <f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69" t="str">
        <f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70" t="str">
        <f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70" t="str">
        <f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70" t="str">
        <f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71" t="str">
        <f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71" t="str">
        <f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55" t="str">
        <f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71" t="str">
        <f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71" t="str">
        <f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55" t="str">
        <f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55" t="str">
        <f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55" t="str">
        <f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80" t="s">
        <v>1195</v>
      </c>
      <c r="B447" s="154" t="e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>#N/A</v>
      </c>
      <c r="C447" s="154" t="str">
        <f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54" t="str">
        <f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69" t="str">
        <f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69" t="str">
        <f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38" t="str">
        <f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69" t="str">
        <f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70" t="str">
        <f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70" t="str">
        <f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70" t="str">
        <f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71" t="str">
        <f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71" t="str">
        <f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55" t="str">
        <f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71" t="str">
        <f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71" t="str">
        <f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55" t="str">
        <f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55" t="str">
        <f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55" t="str">
        <f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80" t="s">
        <v>1195</v>
      </c>
      <c r="B448" s="154" t="e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>#N/A</v>
      </c>
      <c r="C448" s="154" t="str">
        <f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54" t="str">
        <f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69" t="str">
        <f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69" t="str">
        <f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38" t="str">
        <f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69" t="str">
        <f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70" t="str">
        <f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70" t="str">
        <f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70" t="str">
        <f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71" t="str">
        <f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71" t="str">
        <f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55" t="str">
        <f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71" t="str">
        <f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71" t="str">
        <f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55" t="str">
        <f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55" t="str">
        <f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55" t="str">
        <f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80" t="s">
        <v>1195</v>
      </c>
      <c r="B449" s="154" t="e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>#N/A</v>
      </c>
      <c r="C449" s="154" t="str">
        <f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54" t="str">
        <f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69" t="str">
        <f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69" t="str">
        <f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38" t="str">
        <f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69" t="str">
        <f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70" t="str">
        <f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70" t="str">
        <f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70" t="str">
        <f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71" t="str">
        <f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71" t="str">
        <f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55" t="str">
        <f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1" t="str">
        <f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71" t="str">
        <f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55" t="str">
        <f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55" t="str">
        <f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55" t="str">
        <f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80" t="s">
        <v>1195</v>
      </c>
      <c r="B450" s="154" t="e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>#N/A</v>
      </c>
      <c r="C450" s="154" t="str">
        <f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54" t="str">
        <f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69" t="str">
        <f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69" t="str">
        <f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38" t="str">
        <f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69" t="str">
        <f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70" t="str">
        <f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70" t="str">
        <f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70" t="str">
        <f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71" t="str">
        <f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71" t="str">
        <f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55" t="str">
        <f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71" t="str">
        <f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71" t="str">
        <f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55" t="str">
        <f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55" t="str">
        <f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55" t="str">
        <f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80" t="s">
        <v>1195</v>
      </c>
      <c r="B451" s="154" t="e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>#N/A</v>
      </c>
      <c r="C451" s="154" t="str">
        <f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54" t="str">
        <f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69" t="str">
        <f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69" t="str">
        <f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38" t="str">
        <f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69" t="str">
        <f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70" t="str">
        <f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70" t="str">
        <f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70" t="str">
        <f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71" t="str">
        <f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71" t="str">
        <f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55" t="str">
        <f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71" t="str">
        <f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71" t="str">
        <f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55" t="str">
        <f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55" t="str">
        <f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55" t="str">
        <f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80" t="s">
        <v>1195</v>
      </c>
      <c r="B452" s="154" t="e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>#N/A</v>
      </c>
      <c r="C452" s="154" t="str">
        <f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54" t="str">
        <f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69" t="str">
        <f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69" t="str">
        <f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38" t="str">
        <f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69" t="str">
        <f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70" t="str">
        <f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70" t="str">
        <f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70" t="str">
        <f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71" t="str">
        <f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71" t="str">
        <f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55" t="str">
        <f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71" t="str">
        <f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71" t="str">
        <f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55" t="str">
        <f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55" t="str">
        <f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55" t="str">
        <f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80" t="s">
        <v>1195</v>
      </c>
      <c r="B453" s="154" t="e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>#N/A</v>
      </c>
      <c r="C453" s="154" t="str">
        <f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54" t="str">
        <f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69" t="str">
        <f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69" t="str">
        <f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38" t="str">
        <f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69" t="str">
        <f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70" t="str">
        <f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70" t="str">
        <f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70" t="str">
        <f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71" t="str">
        <f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71" t="str">
        <f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55" t="str">
        <f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71" t="str">
        <f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71" t="str">
        <f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55" t="str">
        <f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55" t="str">
        <f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55" t="str">
        <f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80" t="s">
        <v>1195</v>
      </c>
      <c r="B454" s="154" t="e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>#N/A</v>
      </c>
      <c r="C454" s="154" t="str">
        <f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54" t="str">
        <f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69" t="str">
        <f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69" t="str">
        <f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38" t="str">
        <f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69" t="str">
        <f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70" t="str">
        <f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70" t="str">
        <f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70" t="str">
        <f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71" t="str">
        <f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71" t="str">
        <f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55" t="str">
        <f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1" t="str">
        <f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71" t="str">
        <f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55" t="str">
        <f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55" t="str">
        <f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55" t="str">
        <f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80" t="s">
        <v>1195</v>
      </c>
      <c r="B455" s="154" t="e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>#N/A</v>
      </c>
      <c r="C455" s="154" t="str">
        <f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54" t="str">
        <f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69" t="str">
        <f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69" t="str">
        <f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38" t="str">
        <f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69" t="str">
        <f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70" t="str">
        <f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70" t="str">
        <f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70" t="str">
        <f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71" t="str">
        <f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71" t="str">
        <f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55" t="str">
        <f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71" t="str">
        <f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71" t="str">
        <f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55" t="str">
        <f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55" t="str">
        <f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55" t="str">
        <f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80" t="s">
        <v>1195</v>
      </c>
      <c r="B456" s="154" t="e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>#N/A</v>
      </c>
      <c r="C456" s="154" t="str">
        <f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54" t="str">
        <f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69" t="str">
        <f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69" t="str">
        <f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8" t="str">
        <f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69" t="str">
        <f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70" t="str">
        <f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70" t="str">
        <f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70" t="str">
        <f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71" t="str">
        <f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71" t="str">
        <f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55" t="str">
        <f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1" t="str">
        <f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71" t="str">
        <f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55" t="str">
        <f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5" t="str">
        <f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5" t="str">
        <f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80" t="s">
        <v>1195</v>
      </c>
      <c r="B457" s="154" t="e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>#N/A</v>
      </c>
      <c r="C457" s="154" t="str">
        <f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54" t="str">
        <f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69" t="str">
        <f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69" t="str">
        <f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38" t="str">
        <f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69" t="str">
        <f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70" t="str">
        <f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70" t="str">
        <f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70" t="str">
        <f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71" t="str">
        <f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71" t="str">
        <f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55" t="str">
        <f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71" t="str">
        <f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71" t="str">
        <f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55" t="str">
        <f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55" t="str">
        <f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55" t="str">
        <f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80" t="s">
        <v>1195</v>
      </c>
      <c r="B458" s="154" t="e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>#N/A</v>
      </c>
      <c r="C458" s="154" t="str">
        <f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54" t="str">
        <f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69" t="str">
        <f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69" t="str">
        <f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38" t="str">
        <f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69" t="str">
        <f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70" t="str">
        <f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70" t="str">
        <f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70" t="str">
        <f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71" t="str">
        <f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71" t="str">
        <f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55" t="str">
        <f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71" t="str">
        <f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71" t="str">
        <f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55" t="str">
        <f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55" t="str">
        <f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55" t="str">
        <f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80" t="s">
        <v>1195</v>
      </c>
      <c r="B459" s="154" t="e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>#N/A</v>
      </c>
      <c r="C459" s="154" t="str">
        <f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54" t="str">
        <f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69" t="str">
        <f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69" t="str">
        <f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38" t="str">
        <f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69" t="str">
        <f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70" t="str">
        <f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70" t="str">
        <f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70" t="str">
        <f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71" t="str">
        <f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71" t="str">
        <f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55" t="str">
        <f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71" t="str">
        <f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71" t="str">
        <f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55" t="str">
        <f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55" t="str">
        <f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55" t="str">
        <f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80" t="s">
        <v>1195</v>
      </c>
      <c r="B460" s="154" t="e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>#N/A</v>
      </c>
      <c r="C460" s="154" t="str">
        <f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54" t="str">
        <f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69" t="str">
        <f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69" t="str">
        <f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38" t="str">
        <f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69" t="str">
        <f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70" t="str">
        <f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70" t="str">
        <f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70" t="str">
        <f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71" t="str">
        <f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71" t="str">
        <f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55" t="str">
        <f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71" t="str">
        <f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71" t="str">
        <f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55" t="str">
        <f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5" t="str">
        <f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55" t="str">
        <f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80" t="s">
        <v>1195</v>
      </c>
      <c r="B461" s="154" t="e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>#N/A</v>
      </c>
      <c r="C461" s="154" t="str">
        <f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54" t="str">
        <f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69" t="str">
        <f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69" t="str">
        <f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38" t="str">
        <f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69" t="str">
        <f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70" t="str">
        <f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70" t="str">
        <f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70" t="str">
        <f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71" t="str">
        <f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71" t="str">
        <f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55" t="str">
        <f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71" t="str">
        <f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71" t="str">
        <f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55" t="str">
        <f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55" t="str">
        <f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55" t="str">
        <f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80" t="s">
        <v>1195</v>
      </c>
      <c r="B462" s="154" t="e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>#N/A</v>
      </c>
      <c r="C462" s="154" t="str">
        <f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54" t="str">
        <f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69" t="str">
        <f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69" t="str">
        <f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38" t="str">
        <f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69" t="str">
        <f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70" t="str">
        <f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70" t="str">
        <f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70" t="str">
        <f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71" t="str">
        <f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71" t="str">
        <f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55" t="str">
        <f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71" t="str">
        <f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71" t="str">
        <f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55" t="str">
        <f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55" t="str">
        <f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55" t="str">
        <f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80" t="s">
        <v>1195</v>
      </c>
      <c r="B463" s="154" t="e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>#N/A</v>
      </c>
      <c r="C463" s="154" t="str">
        <f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54" t="str">
        <f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69" t="str">
        <f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69" t="str">
        <f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38" t="str">
        <f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69" t="str">
        <f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70" t="str">
        <f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70" t="str">
        <f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70" t="str">
        <f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71" t="str">
        <f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71" t="str">
        <f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55" t="str">
        <f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1" t="str">
        <f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71" t="str">
        <f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55" t="str">
        <f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55" t="str">
        <f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55" t="str">
        <f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80" t="s">
        <v>1195</v>
      </c>
      <c r="B464" s="154" t="e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>#N/A</v>
      </c>
      <c r="C464" s="154" t="str">
        <f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54" t="str">
        <f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69" t="str">
        <f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69" t="str">
        <f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38" t="str">
        <f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69" t="str">
        <f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70" t="str">
        <f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70" t="str">
        <f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70" t="str">
        <f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71" t="str">
        <f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71" t="str">
        <f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55" t="str">
        <f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71" t="str">
        <f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71" t="str">
        <f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55" t="str">
        <f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55" t="str">
        <f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55" t="str">
        <f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80" t="s">
        <v>1195</v>
      </c>
      <c r="B465" s="154" t="e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>#N/A</v>
      </c>
      <c r="C465" s="154" t="str">
        <f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54" t="str">
        <f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69" t="str">
        <f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69" t="str">
        <f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38" t="str">
        <f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69" t="str">
        <f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70" t="str">
        <f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70" t="str">
        <f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70" t="str">
        <f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71" t="str">
        <f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71" t="str">
        <f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55" t="str">
        <f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71" t="str">
        <f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71" t="str">
        <f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55" t="str">
        <f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55" t="str">
        <f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5" t="str">
        <f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80" t="s">
        <v>1195</v>
      </c>
      <c r="B466" s="154" t="e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>#N/A</v>
      </c>
      <c r="C466" s="154" t="str">
        <f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54" t="str">
        <f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69" t="str">
        <f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69" t="str">
        <f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8" t="str">
        <f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9" t="str">
        <f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70" t="str">
        <f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70" t="str">
        <f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70" t="str">
        <f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71" t="str">
        <f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71" t="str">
        <f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55" t="str">
        <f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71" t="str">
        <f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71" t="str">
        <f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55" t="str">
        <f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55" t="str">
        <f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55" t="str">
        <f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80" t="s">
        <v>1195</v>
      </c>
      <c r="B467" s="154" t="e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>#N/A</v>
      </c>
      <c r="C467" s="154" t="str">
        <f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54" t="str">
        <f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69" t="str">
        <f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69" t="str">
        <f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38" t="str">
        <f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69" t="str">
        <f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70" t="str">
        <f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70" t="str">
        <f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70" t="str">
        <f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71" t="str">
        <f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71" t="str">
        <f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55" t="str">
        <f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71" t="str">
        <f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71" t="str">
        <f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55" t="str">
        <f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55" t="str">
        <f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55" t="str">
        <f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80" t="s">
        <v>1195</v>
      </c>
      <c r="B468" s="154" t="e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>#N/A</v>
      </c>
      <c r="C468" s="154" t="str">
        <f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54" t="str">
        <f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69" t="str">
        <f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69" t="str">
        <f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38" t="str">
        <f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69" t="str">
        <f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70" t="str">
        <f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70" t="str">
        <f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70" t="str">
        <f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71" t="str">
        <f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71" t="str">
        <f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55" t="str">
        <f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71" t="str">
        <f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71" t="str">
        <f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55" t="str">
        <f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55" t="str">
        <f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55" t="str">
        <f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80" t="s">
        <v>1195</v>
      </c>
      <c r="B469" s="154" t="e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>#N/A</v>
      </c>
      <c r="C469" s="154" t="str">
        <f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54" t="str">
        <f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69" t="str">
        <f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69" t="str">
        <f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38" t="str">
        <f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69" t="str">
        <f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70" t="str">
        <f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70" t="str">
        <f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70" t="str">
        <f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71" t="str">
        <f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71" t="str">
        <f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55" t="str">
        <f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71" t="str">
        <f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71" t="str">
        <f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55" t="str">
        <f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55" t="str">
        <f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5" t="str">
        <f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80" t="s">
        <v>1195</v>
      </c>
      <c r="B470" s="154" t="e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>#N/A</v>
      </c>
      <c r="C470" s="154" t="str">
        <f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54" t="str">
        <f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69" t="str">
        <f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69" t="str">
        <f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38" t="str">
        <f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69" t="str">
        <f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70" t="str">
        <f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70" t="str">
        <f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70" t="str">
        <f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71" t="str">
        <f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71" t="str">
        <f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55" t="str">
        <f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71" t="str">
        <f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71" t="str">
        <f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55" t="str">
        <f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55" t="str">
        <f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55" t="str">
        <f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80" t="s">
        <v>1195</v>
      </c>
      <c r="B471" s="154" t="e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>#N/A</v>
      </c>
      <c r="C471" s="154" t="str">
        <f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54" t="str">
        <f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69" t="str">
        <f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69" t="str">
        <f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38" t="str">
        <f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69" t="str">
        <f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70" t="str">
        <f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70" t="str">
        <f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70" t="str">
        <f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71" t="str">
        <f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71" t="str">
        <f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55" t="str">
        <f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71" t="str">
        <f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71" t="str">
        <f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55" t="str">
        <f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5" t="str">
        <f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55" t="str">
        <f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80" t="s">
        <v>1195</v>
      </c>
      <c r="B472" s="154" t="e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>#N/A</v>
      </c>
      <c r="C472" s="154" t="str">
        <f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54" t="str">
        <f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69" t="str">
        <f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69" t="str">
        <f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38" t="str">
        <f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69" t="str">
        <f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70" t="str">
        <f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70" t="str">
        <f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70" t="str">
        <f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71" t="str">
        <f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71" t="str">
        <f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55" t="str">
        <f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71" t="str">
        <f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71" t="str">
        <f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55" t="str">
        <f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5" t="str">
        <f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55" t="str">
        <f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80" t="s">
        <v>1195</v>
      </c>
      <c r="B473" s="154" t="e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>#N/A</v>
      </c>
      <c r="C473" s="154" t="str">
        <f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54" t="str">
        <f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69" t="str">
        <f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69" t="str">
        <f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38" t="str">
        <f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69" t="str">
        <f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70" t="str">
        <f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70" t="str">
        <f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70" t="str">
        <f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71" t="str">
        <f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71" t="str">
        <f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55" t="str">
        <f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71" t="str">
        <f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71" t="str">
        <f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55" t="str">
        <f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55" t="str">
        <f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55" t="str">
        <f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80" t="s">
        <v>1195</v>
      </c>
      <c r="B474" s="154" t="e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>#N/A</v>
      </c>
      <c r="C474" s="154" t="str">
        <f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54" t="str">
        <f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69" t="str">
        <f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69" t="str">
        <f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38" t="str">
        <f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69" t="str">
        <f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70" t="str">
        <f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70" t="str">
        <f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70" t="str">
        <f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71" t="str">
        <f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71" t="str">
        <f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55" t="str">
        <f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71" t="str">
        <f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71" t="str">
        <f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55" t="str">
        <f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55" t="str">
        <f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55" t="str">
        <f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80" t="s">
        <v>1195</v>
      </c>
      <c r="B475" s="154" t="e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>#N/A</v>
      </c>
      <c r="C475" s="154" t="str">
        <f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54" t="str">
        <f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69" t="str">
        <f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69" t="str">
        <f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38" t="str">
        <f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69" t="str">
        <f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70" t="str">
        <f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70" t="str">
        <f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70" t="str">
        <f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71" t="str">
        <f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71" t="str">
        <f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55" t="str">
        <f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71" t="str">
        <f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71" t="str">
        <f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55" t="str">
        <f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55" t="str">
        <f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55" t="str">
        <f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80" t="s">
        <v>1195</v>
      </c>
      <c r="B476" s="154" t="e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>#N/A</v>
      </c>
      <c r="C476" s="154" t="str">
        <f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54" t="str">
        <f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69" t="str">
        <f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69" t="str">
        <f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38" t="str">
        <f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69" t="str">
        <f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70" t="str">
        <f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70" t="str">
        <f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70" t="str">
        <f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71" t="str">
        <f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71" t="str">
        <f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55" t="str">
        <f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71" t="str">
        <f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71" t="str">
        <f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55" t="str">
        <f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55" t="str">
        <f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55" t="str">
        <f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80" t="s">
        <v>1195</v>
      </c>
      <c r="B477" s="154" t="e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>#N/A</v>
      </c>
      <c r="C477" s="154" t="str">
        <f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54" t="str">
        <f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69" t="str">
        <f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69" t="str">
        <f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38" t="str">
        <f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69" t="str">
        <f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70" t="str">
        <f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70" t="str">
        <f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70" t="str">
        <f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71" t="str">
        <f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71" t="str">
        <f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55" t="str">
        <f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71" t="str">
        <f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71" t="str">
        <f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55" t="str">
        <f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5" t="str">
        <f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55" t="str">
        <f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80" t="s">
        <v>1195</v>
      </c>
      <c r="B478" s="154" t="e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>#N/A</v>
      </c>
      <c r="C478" s="154" t="str">
        <f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54" t="str">
        <f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69" t="str">
        <f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69" t="str">
        <f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38" t="str">
        <f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69" t="str">
        <f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70" t="str">
        <f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70" t="str">
        <f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70" t="str">
        <f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71" t="str">
        <f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71" t="str">
        <f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55" t="str">
        <f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71" t="str">
        <f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71" t="str">
        <f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55" t="str">
        <f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55" t="str">
        <f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55" t="str">
        <f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80" t="s">
        <v>1195</v>
      </c>
      <c r="B479" s="154" t="e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>#N/A</v>
      </c>
      <c r="C479" s="154" t="str">
        <f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54" t="str">
        <f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69" t="str">
        <f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69" t="str">
        <f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38" t="str">
        <f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69" t="str">
        <f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70" t="str">
        <f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70" t="str">
        <f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70" t="str">
        <f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71" t="str">
        <f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71" t="str">
        <f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55" t="str">
        <f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71" t="str">
        <f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71" t="str">
        <f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55" t="str">
        <f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55" t="str">
        <f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55" t="str">
        <f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80" t="s">
        <v>1195</v>
      </c>
      <c r="B480" s="154" t="e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>#N/A</v>
      </c>
      <c r="C480" s="154" t="str">
        <f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54" t="str">
        <f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69" t="str">
        <f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69" t="str">
        <f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38" t="str">
        <f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69" t="str">
        <f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70" t="str">
        <f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70" t="str">
        <f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70" t="str">
        <f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71" t="str">
        <f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71" t="str">
        <f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55" t="str">
        <f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71" t="str">
        <f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71" t="str">
        <f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55" t="str">
        <f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55" t="str">
        <f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55" t="str">
        <f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80" t="s">
        <v>1195</v>
      </c>
      <c r="B481" s="154" t="e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>#N/A</v>
      </c>
      <c r="C481" s="154" t="str">
        <f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54" t="str">
        <f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69" t="str">
        <f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69" t="str">
        <f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38" t="str">
        <f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69" t="str">
        <f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70" t="str">
        <f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70" t="str">
        <f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70" t="str">
        <f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71" t="str">
        <f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71" t="str">
        <f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55" t="str">
        <f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71" t="str">
        <f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71" t="str">
        <f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55" t="str">
        <f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55" t="str">
        <f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55" t="str">
        <f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80" t="s">
        <v>1195</v>
      </c>
      <c r="B482" s="154" t="e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>#N/A</v>
      </c>
      <c r="C482" s="154" t="str">
        <f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54" t="str">
        <f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69" t="str">
        <f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69" t="str">
        <f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38" t="str">
        <f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69" t="str">
        <f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70" t="str">
        <f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70" t="str">
        <f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70" t="str">
        <f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71" t="str">
        <f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71" t="str">
        <f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55" t="str">
        <f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71" t="str">
        <f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71" t="str">
        <f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55" t="str">
        <f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55" t="str">
        <f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55" t="str">
        <f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80" t="s">
        <v>1195</v>
      </c>
      <c r="B483" s="154" t="e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>#N/A</v>
      </c>
      <c r="C483" s="154" t="str">
        <f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54" t="str">
        <f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69" t="str">
        <f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69" t="str">
        <f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38" t="str">
        <f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69" t="str">
        <f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70" t="str">
        <f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70" t="str">
        <f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70" t="str">
        <f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71" t="str">
        <f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71" t="str">
        <f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55" t="str">
        <f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71" t="str">
        <f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71" t="str">
        <f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55" t="str">
        <f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55" t="str">
        <f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55" t="str">
        <f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80" t="s">
        <v>1195</v>
      </c>
      <c r="B484" s="154" t="e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>#N/A</v>
      </c>
      <c r="C484" s="154" t="str">
        <f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54" t="str">
        <f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69" t="str">
        <f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69" t="str">
        <f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38" t="str">
        <f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69" t="str">
        <f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70" t="str">
        <f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70" t="str">
        <f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70" t="str">
        <f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71" t="str">
        <f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71" t="str">
        <f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55" t="str">
        <f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71" t="str">
        <f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71" t="str">
        <f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55" t="str">
        <f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55" t="str">
        <f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55" t="str">
        <f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80" t="s">
        <v>1195</v>
      </c>
      <c r="B485" s="154" t="e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>#N/A</v>
      </c>
      <c r="C485" s="154" t="str">
        <f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54" t="str">
        <f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69" t="str">
        <f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69" t="str">
        <f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38" t="str">
        <f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69" t="str">
        <f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70" t="str">
        <f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70" t="str">
        <f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70" t="str">
        <f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71" t="str">
        <f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71" t="str">
        <f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55" t="str">
        <f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71" t="str">
        <f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71" t="str">
        <f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55" t="str">
        <f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55" t="str">
        <f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55" t="str">
        <f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80" t="s">
        <v>1195</v>
      </c>
      <c r="B486" s="154" t="e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>#N/A</v>
      </c>
      <c r="C486" s="154" t="str">
        <f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54" t="str">
        <f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69" t="str">
        <f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69" t="str">
        <f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38" t="str">
        <f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69" t="str">
        <f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70" t="str">
        <f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70" t="str">
        <f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70" t="str">
        <f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71" t="str">
        <f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71" t="str">
        <f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55" t="str">
        <f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71" t="str">
        <f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71" t="str">
        <f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55" t="str">
        <f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55" t="str">
        <f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55" t="str">
        <f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80" t="s">
        <v>1195</v>
      </c>
      <c r="B487" s="154" t="e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>#N/A</v>
      </c>
      <c r="C487" s="154" t="str">
        <f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54" t="str">
        <f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69" t="str">
        <f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69" t="str">
        <f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38" t="str">
        <f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69" t="str">
        <f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70" t="str">
        <f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70" t="str">
        <f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70" t="str">
        <f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71" t="str">
        <f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71" t="str">
        <f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55" t="str">
        <f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71" t="str">
        <f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71" t="str">
        <f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55" t="str">
        <f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55" t="str">
        <f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55" t="str">
        <f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80" t="s">
        <v>1195</v>
      </c>
      <c r="B488" s="154" t="e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>#N/A</v>
      </c>
      <c r="C488" s="154" t="str">
        <f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54" t="str">
        <f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69" t="str">
        <f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69" t="str">
        <f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38" t="str">
        <f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69" t="str">
        <f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70" t="str">
        <f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70" t="str">
        <f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70" t="str">
        <f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71" t="str">
        <f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71" t="str">
        <f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55" t="str">
        <f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71" t="str">
        <f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71" t="str">
        <f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55" t="str">
        <f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5" t="str">
        <f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55" t="str">
        <f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80" t="s">
        <v>1195</v>
      </c>
      <c r="B489" s="154" t="e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>#N/A</v>
      </c>
      <c r="C489" s="154" t="str">
        <f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54" t="str">
        <f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69" t="str">
        <f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69" t="str">
        <f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38" t="str">
        <f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69" t="str">
        <f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70" t="str">
        <f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70" t="str">
        <f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70" t="str">
        <f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71" t="str">
        <f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71" t="str">
        <f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55" t="str">
        <f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71" t="str">
        <f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71" t="str">
        <f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55" t="str">
        <f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55" t="str">
        <f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55" t="str">
        <f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80" t="s">
        <v>1195</v>
      </c>
      <c r="B490" s="154" t="e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>#N/A</v>
      </c>
      <c r="C490" s="154" t="str">
        <f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54" t="str">
        <f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69" t="str">
        <f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69" t="str">
        <f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38" t="str">
        <f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69" t="str">
        <f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70" t="str">
        <f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70" t="str">
        <f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70" t="str">
        <f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71" t="str">
        <f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71" t="str">
        <f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55" t="str">
        <f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71" t="str">
        <f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71" t="str">
        <f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55" t="str">
        <f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55" t="str">
        <f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55" t="str">
        <f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80" t="s">
        <v>1195</v>
      </c>
      <c r="B491" s="154" t="e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>#N/A</v>
      </c>
      <c r="C491" s="154" t="str">
        <f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54" t="str">
        <f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69" t="str">
        <f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69" t="str">
        <f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38" t="str">
        <f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69" t="str">
        <f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70" t="str">
        <f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70" t="str">
        <f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70" t="str">
        <f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71" t="str">
        <f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71" t="str">
        <f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55" t="str">
        <f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71" t="str">
        <f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71" t="str">
        <f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55" t="str">
        <f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55" t="str">
        <f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55" t="str">
        <f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80" t="s">
        <v>1195</v>
      </c>
      <c r="B492" s="154" t="e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>#N/A</v>
      </c>
      <c r="C492" s="154" t="str">
        <f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54" t="str">
        <f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69" t="str">
        <f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69" t="str">
        <f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38" t="str">
        <f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69" t="str">
        <f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70" t="str">
        <f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70" t="str">
        <f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70" t="str">
        <f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71" t="str">
        <f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71" t="str">
        <f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55" t="str">
        <f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71" t="str">
        <f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71" t="str">
        <f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55" t="str">
        <f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55" t="str">
        <f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55" t="str">
        <f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80" t="s">
        <v>1195</v>
      </c>
      <c r="B493" s="154" t="e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>#N/A</v>
      </c>
      <c r="C493" s="154" t="str">
        <f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54" t="str">
        <f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69" t="str">
        <f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69" t="str">
        <f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38" t="str">
        <f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69" t="str">
        <f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70" t="str">
        <f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70" t="str">
        <f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70" t="str">
        <f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71" t="str">
        <f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71" t="str">
        <f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55" t="str">
        <f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71" t="str">
        <f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71" t="str">
        <f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55" t="str">
        <f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5" t="str">
        <f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55" t="str">
        <f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80" t="s">
        <v>1195</v>
      </c>
      <c r="B494" s="154" t="e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>#N/A</v>
      </c>
      <c r="C494" s="154" t="str">
        <f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54" t="str">
        <f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69" t="str">
        <f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69" t="str">
        <f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38" t="str">
        <f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69" t="str">
        <f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70" t="str">
        <f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70" t="str">
        <f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70" t="str">
        <f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71" t="str">
        <f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71" t="str">
        <f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55" t="str">
        <f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71" t="str">
        <f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71" t="str">
        <f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55" t="str">
        <f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55" t="str">
        <f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55" t="str">
        <f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80" t="s">
        <v>1195</v>
      </c>
      <c r="B495" s="154" t="e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>#N/A</v>
      </c>
      <c r="C495" s="154" t="str">
        <f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54" t="str">
        <f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69" t="str">
        <f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69" t="str">
        <f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38" t="str">
        <f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69" t="str">
        <f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70" t="str">
        <f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70" t="str">
        <f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70" t="str">
        <f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71" t="str">
        <f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71" t="str">
        <f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55" t="str">
        <f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71" t="str">
        <f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71" t="str">
        <f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55" t="str">
        <f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55" t="str">
        <f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55" t="str">
        <f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80" t="s">
        <v>1195</v>
      </c>
      <c r="B496" s="154" t="e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>#N/A</v>
      </c>
      <c r="C496" s="154" t="str">
        <f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54" t="str">
        <f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69" t="str">
        <f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69" t="str">
        <f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38" t="str">
        <f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69" t="str">
        <f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70" t="str">
        <f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70" t="str">
        <f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70" t="str">
        <f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71" t="str">
        <f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71" t="str">
        <f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55" t="str">
        <f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71" t="str">
        <f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71" t="str">
        <f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55" t="str">
        <f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55" t="str">
        <f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55" t="str">
        <f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80" t="s">
        <v>1195</v>
      </c>
      <c r="B497" s="154" t="e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>#N/A</v>
      </c>
      <c r="C497" s="154" t="str">
        <f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54" t="str">
        <f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69" t="str">
        <f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69" t="str">
        <f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38" t="str">
        <f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69" t="str">
        <f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70" t="str">
        <f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70" t="str">
        <f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70" t="str">
        <f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71" t="str">
        <f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71" t="str">
        <f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55" t="str">
        <f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71" t="str">
        <f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71" t="str">
        <f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55" t="str">
        <f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55" t="str">
        <f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5" t="str">
        <f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80" t="s">
        <v>1195</v>
      </c>
      <c r="B498" s="154" t="e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>#N/A</v>
      </c>
      <c r="C498" s="154" t="str">
        <f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54" t="str">
        <f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69" t="str">
        <f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69" t="str">
        <f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8" t="str">
        <f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9" t="str">
        <f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70" t="str">
        <f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70" t="str">
        <f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70" t="str">
        <f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71" t="str">
        <f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71" t="str">
        <f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55" t="str">
        <f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71" t="str">
        <f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71" t="str">
        <f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55" t="str">
        <f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55" t="str">
        <f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55" t="str">
        <f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80" t="s">
        <v>1195</v>
      </c>
      <c r="B499" s="154" t="e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>#N/A</v>
      </c>
      <c r="C499" s="154" t="str">
        <f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54" t="str">
        <f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69" t="str">
        <f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69" t="str">
        <f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38" t="str">
        <f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69" t="str">
        <f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70" t="str">
        <f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70" t="str">
        <f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70" t="str">
        <f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71" t="str">
        <f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71" t="str">
        <f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55" t="str">
        <f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71" t="str">
        <f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71" t="str">
        <f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55" t="str">
        <f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55" t="str">
        <f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55" t="str">
        <f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80" t="s">
        <v>1195</v>
      </c>
      <c r="B500" s="154" t="e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>#N/A</v>
      </c>
      <c r="C500" s="154" t="str">
        <f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54" t="str">
        <f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69" t="str">
        <f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69" t="str">
        <f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38" t="str">
        <f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69" t="str">
        <f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70" t="str">
        <f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70" t="str">
        <f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70" t="str">
        <f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71" t="str">
        <f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71" t="str">
        <f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55" t="str">
        <f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71" t="str">
        <f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71" t="str">
        <f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55" t="str">
        <f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55" t="str">
        <f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55" t="str">
        <f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80" t="s">
        <v>1195</v>
      </c>
      <c r="B501" s="154" t="e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>#N/A</v>
      </c>
      <c r="C501" s="154" t="str">
        <f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54" t="str">
        <f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69" t="str">
        <f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69" t="str">
        <f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38" t="str">
        <f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69" t="str">
        <f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70" t="str">
        <f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70" t="str">
        <f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70" t="str">
        <f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71" t="str">
        <f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71" t="str">
        <f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55" t="str">
        <f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1" t="str">
        <f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71" t="str">
        <f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55" t="str">
        <f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55" t="str">
        <f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5" t="str">
        <f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80" t="s">
        <v>1195</v>
      </c>
      <c r="B502" s="154" t="e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>#N/A</v>
      </c>
      <c r="C502" s="154" t="str">
        <f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54" t="str">
        <f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69" t="str">
        <f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69" t="str">
        <f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38" t="str">
        <f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69" t="str">
        <f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70" t="str">
        <f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70" t="str">
        <f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70" t="str">
        <f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71" t="str">
        <f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71" t="str">
        <f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55" t="str">
        <f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1" t="str">
        <f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71" t="str">
        <f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55" t="str">
        <f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55" t="str">
        <f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55" t="str">
        <f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80" t="s">
        <v>1195</v>
      </c>
      <c r="B503" s="154" t="e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>#N/A</v>
      </c>
      <c r="C503" s="154" t="str">
        <f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54" t="str">
        <f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69" t="str">
        <f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69" t="str">
        <f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38" t="str">
        <f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69" t="str">
        <f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70" t="str">
        <f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70" t="str">
        <f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70" t="str">
        <f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71" t="str">
        <f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71" t="str">
        <f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55" t="str">
        <f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71" t="str">
        <f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71" t="str">
        <f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55" t="str">
        <f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55" t="str">
        <f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55" t="str">
        <f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80" t="s">
        <v>1195</v>
      </c>
      <c r="B504" s="154" t="e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>#N/A</v>
      </c>
      <c r="C504" s="154" t="str">
        <f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54" t="str">
        <f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69" t="str">
        <f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69" t="str">
        <f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38" t="str">
        <f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69" t="str">
        <f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70" t="str">
        <f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70" t="str">
        <f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70" t="str">
        <f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71" t="str">
        <f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71" t="str">
        <f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55" t="str">
        <f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1" t="str">
        <f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71" t="str">
        <f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55" t="str">
        <f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55" t="str">
        <f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55" t="str">
        <f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80" t="s">
        <v>1195</v>
      </c>
      <c r="B505" s="154" t="e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>#N/A</v>
      </c>
      <c r="C505" s="154" t="str">
        <f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54" t="str">
        <f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69" t="str">
        <f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69" t="str">
        <f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38" t="str">
        <f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69" t="str">
        <f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70" t="str">
        <f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70" t="str">
        <f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70" t="str">
        <f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71" t="str">
        <f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71" t="str">
        <f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55" t="str">
        <f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71" t="str">
        <f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71" t="str">
        <f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55" t="str">
        <f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55" t="str">
        <f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55" t="str">
        <f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80" t="s">
        <v>1195</v>
      </c>
      <c r="B506" s="154" t="e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>#N/A</v>
      </c>
      <c r="C506" s="154" t="str">
        <f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54" t="str">
        <f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69" t="str">
        <f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69" t="str">
        <f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38" t="str">
        <f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69" t="str">
        <f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70" t="str">
        <f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70" t="str">
        <f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70" t="str">
        <f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71" t="str">
        <f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71" t="str">
        <f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55" t="str">
        <f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71" t="str">
        <f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71" t="str">
        <f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55" t="str">
        <f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55" t="str">
        <f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5" t="str">
        <f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80" t="s">
        <v>1195</v>
      </c>
      <c r="B507" s="154" t="e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>#N/A</v>
      </c>
      <c r="C507" s="154" t="str">
        <f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54" t="str">
        <f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69" t="str">
        <f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69" t="str">
        <f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38" t="str">
        <f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69" t="str">
        <f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70" t="str">
        <f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70" t="str">
        <f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70" t="str">
        <f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71" t="str">
        <f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71" t="str">
        <f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55" t="str">
        <f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71" t="str">
        <f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71" t="str">
        <f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55" t="str">
        <f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55" t="str">
        <f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55" t="str">
        <f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80" t="s">
        <v>1195</v>
      </c>
      <c r="B508" s="154" t="e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>#N/A</v>
      </c>
      <c r="C508" s="154" t="str">
        <f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54" t="str">
        <f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69" t="str">
        <f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69" t="str">
        <f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38" t="str">
        <f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69" t="str">
        <f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70" t="str">
        <f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70" t="str">
        <f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70" t="str">
        <f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71" t="str">
        <f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71" t="str">
        <f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55" t="str">
        <f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71" t="str">
        <f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71" t="str">
        <f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55" t="str">
        <f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5" t="str">
        <f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55" t="str">
        <f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80" t="s">
        <v>1195</v>
      </c>
      <c r="B509" s="154" t="e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>#N/A</v>
      </c>
      <c r="C509" s="154" t="str">
        <f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54" t="str">
        <f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69" t="str">
        <f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69" t="str">
        <f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38" t="str">
        <f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69" t="str">
        <f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70" t="str">
        <f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70" t="str">
        <f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70" t="str">
        <f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71" t="str">
        <f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71" t="str">
        <f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55" t="str">
        <f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71" t="str">
        <f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71" t="str">
        <f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55" t="str">
        <f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55" t="str">
        <f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55" t="str">
        <f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80" t="s">
        <v>1195</v>
      </c>
      <c r="B510" s="154" t="e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>#N/A</v>
      </c>
      <c r="C510" s="154" t="str">
        <f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54" t="str">
        <f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69" t="str">
        <f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69" t="str">
        <f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38" t="str">
        <f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69" t="str">
        <f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70" t="str">
        <f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70" t="str">
        <f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70" t="str">
        <f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71" t="str">
        <f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71" t="str">
        <f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55" t="str">
        <f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71" t="str">
        <f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71" t="str">
        <f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55" t="str">
        <f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55" t="str">
        <f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55" t="str">
        <f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80" t="s">
        <v>1195</v>
      </c>
      <c r="B511" s="154" t="e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>#N/A</v>
      </c>
      <c r="C511" s="154" t="str">
        <f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54" t="str">
        <f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69" t="str">
        <f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69" t="str">
        <f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38" t="str">
        <f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69" t="str">
        <f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70" t="str">
        <f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70" t="str">
        <f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70" t="str">
        <f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71" t="str">
        <f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71" t="str">
        <f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55" t="str">
        <f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71" t="str">
        <f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71" t="str">
        <f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55" t="str">
        <f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55" t="str">
        <f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55" t="str">
        <f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80" t="s">
        <v>1195</v>
      </c>
      <c r="B512" s="154" t="e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>#N/A</v>
      </c>
      <c r="C512" s="154" t="str">
        <f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54" t="str">
        <f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69" t="str">
        <f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69" t="str">
        <f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38" t="str">
        <f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69" t="str">
        <f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70" t="str">
        <f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70" t="str">
        <f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70" t="str">
        <f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71" t="str">
        <f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71" t="str">
        <f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55" t="str">
        <f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71" t="str">
        <f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71" t="str">
        <f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55" t="str">
        <f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5" t="str">
        <f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55" t="str">
        <f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80" t="s">
        <v>1195</v>
      </c>
      <c r="B513" s="154" t="e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>#N/A</v>
      </c>
      <c r="C513" s="154" t="str">
        <f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54" t="str">
        <f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69" t="str">
        <f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69" t="str">
        <f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38" t="str">
        <f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69" t="str">
        <f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70" t="str">
        <f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70" t="str">
        <f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70" t="str">
        <f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71" t="str">
        <f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71" t="str">
        <f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55" t="str">
        <f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71" t="str">
        <f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71" t="str">
        <f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55" t="str">
        <f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55" t="str">
        <f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55" t="str">
        <f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80" t="s">
        <v>1195</v>
      </c>
      <c r="B514" s="154" t="e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>#N/A</v>
      </c>
      <c r="C514" s="154" t="str">
        <f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54" t="str">
        <f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69" t="str">
        <f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69" t="str">
        <f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38" t="str">
        <f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69" t="str">
        <f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70" t="str">
        <f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70" t="str">
        <f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70" t="str">
        <f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71" t="str">
        <f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71" t="str">
        <f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55" t="str">
        <f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71" t="str">
        <f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71" t="str">
        <f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55" t="str">
        <f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55" t="str">
        <f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55" t="str">
        <f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80" t="s">
        <v>1195</v>
      </c>
      <c r="B515" s="154" t="e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>#N/A</v>
      </c>
      <c r="C515" s="154" t="str">
        <f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54" t="str">
        <f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69" t="str">
        <f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69" t="str">
        <f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38" t="str">
        <f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69" t="str">
        <f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70" t="str">
        <f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70" t="str">
        <f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70" t="str">
        <f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71" t="str">
        <f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71" t="str">
        <f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55" t="str">
        <f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71" t="str">
        <f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71" t="str">
        <f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55" t="str">
        <f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55" t="str">
        <f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55" t="str">
        <f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80" t="s">
        <v>1195</v>
      </c>
      <c r="B516" s="154" t="e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>#N/A</v>
      </c>
      <c r="C516" s="154" t="str">
        <f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54" t="str">
        <f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69" t="str">
        <f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69" t="str">
        <f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38" t="str">
        <f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69" t="str">
        <f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70" t="str">
        <f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70" t="str">
        <f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70" t="str">
        <f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71" t="str">
        <f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71" t="str">
        <f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55" t="str">
        <f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71" t="str">
        <f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71" t="str">
        <f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55" t="str">
        <f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55" t="str">
        <f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55" t="str">
        <f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80" t="s">
        <v>1195</v>
      </c>
      <c r="B517" s="154" t="e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>#N/A</v>
      </c>
      <c r="C517" s="154" t="str">
        <f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54" t="str">
        <f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69" t="str">
        <f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69" t="str">
        <f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38" t="str">
        <f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69" t="str">
        <f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70" t="str">
        <f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70" t="str">
        <f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70" t="str">
        <f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71" t="str">
        <f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71" t="str">
        <f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55" t="str">
        <f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71" t="str">
        <f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71" t="str">
        <f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55" t="str">
        <f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55" t="str">
        <f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55" t="str">
        <f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80" t="s">
        <v>1195</v>
      </c>
      <c r="B518" s="154" t="e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>#N/A</v>
      </c>
      <c r="C518" s="154" t="str">
        <f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54" t="str">
        <f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69" t="str">
        <f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69" t="str">
        <f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38" t="str">
        <f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69" t="str">
        <f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70" t="str">
        <f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70" t="str">
        <f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70" t="str">
        <f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71" t="str">
        <f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71" t="str">
        <f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55" t="str">
        <f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71" t="str">
        <f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71" t="str">
        <f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55" t="str">
        <f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55" t="str">
        <f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55" t="str">
        <f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80" t="s">
        <v>1195</v>
      </c>
      <c r="B519" s="154" t="e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>#N/A</v>
      </c>
      <c r="C519" s="154" t="str">
        <f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54" t="str">
        <f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69" t="str">
        <f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69" t="str">
        <f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38" t="str">
        <f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69" t="str">
        <f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70" t="str">
        <f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70" t="str">
        <f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70" t="str">
        <f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71" t="str">
        <f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71" t="str">
        <f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55" t="str">
        <f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71" t="str">
        <f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71" t="str">
        <f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55" t="str">
        <f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55" t="str">
        <f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55" t="str">
        <f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80" t="s">
        <v>1195</v>
      </c>
      <c r="B520" s="154" t="e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>#N/A</v>
      </c>
      <c r="C520" s="154" t="str">
        <f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54" t="str">
        <f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69" t="str">
        <f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69" t="str">
        <f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38" t="str">
        <f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69" t="str">
        <f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70" t="str">
        <f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70" t="str">
        <f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70" t="str">
        <f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71" t="str">
        <f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71" t="str">
        <f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55" t="str">
        <f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1" t="str">
        <f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71" t="str">
        <f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55" t="str">
        <f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55" t="str">
        <f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55" t="str">
        <f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80" t="s">
        <v>1195</v>
      </c>
      <c r="B521" s="154" t="e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>#N/A</v>
      </c>
      <c r="C521" s="154" t="str">
        <f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54" t="str">
        <f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69" t="str">
        <f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69" t="str">
        <f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38" t="str">
        <f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69" t="str">
        <f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70" t="str">
        <f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70" t="str">
        <f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70" t="str">
        <f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71" t="str">
        <f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71" t="str">
        <f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55" t="str">
        <f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71" t="str">
        <f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71" t="str">
        <f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55" t="str">
        <f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55" t="str">
        <f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5" t="str">
        <f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80" t="s">
        <v>1195</v>
      </c>
      <c r="B522" s="154" t="e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>#N/A</v>
      </c>
      <c r="C522" s="154" t="str">
        <f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54" t="str">
        <f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69" t="str">
        <f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69" t="str">
        <f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38" t="str">
        <f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69" t="str">
        <f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70" t="str">
        <f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70" t="str">
        <f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70" t="str">
        <f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71" t="str">
        <f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71" t="str">
        <f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55" t="str">
        <f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71" t="str">
        <f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71" t="str">
        <f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55" t="str">
        <f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55" t="str">
        <f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55" t="str">
        <f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80" t="s">
        <v>1195</v>
      </c>
      <c r="B523" s="154" t="e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>#N/A</v>
      </c>
      <c r="C523" s="154" t="str">
        <f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54" t="str">
        <f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69" t="str">
        <f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69" t="str">
        <f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38" t="str">
        <f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69" t="str">
        <f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70" t="str">
        <f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70" t="str">
        <f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70" t="str">
        <f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71" t="str">
        <f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71" t="str">
        <f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55" t="str">
        <f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1" t="str">
        <f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71" t="str">
        <f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55" t="str">
        <f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55" t="str">
        <f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55" t="str">
        <f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80" t="s">
        <v>1195</v>
      </c>
      <c r="B524" s="154" t="e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>#N/A</v>
      </c>
      <c r="C524" s="154" t="str">
        <f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54" t="str">
        <f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69" t="str">
        <f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69" t="str">
        <f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38" t="str">
        <f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69" t="str">
        <f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70" t="str">
        <f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70" t="str">
        <f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70" t="str">
        <f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71" t="str">
        <f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71" t="str">
        <f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55" t="str">
        <f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1" t="str">
        <f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71" t="str">
        <f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55" t="str">
        <f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55" t="str">
        <f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55" t="str">
        <f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80" t="s">
        <v>1195</v>
      </c>
      <c r="B525" s="154" t="e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>#N/A</v>
      </c>
      <c r="C525" s="154" t="str">
        <f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54" t="str">
        <f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69" t="str">
        <f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69" t="str">
        <f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38" t="str">
        <f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69" t="str">
        <f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70" t="str">
        <f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70" t="str">
        <f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70" t="str">
        <f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71" t="str">
        <f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71" t="str">
        <f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55" t="str">
        <f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71" t="str">
        <f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71" t="str">
        <f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55" t="str">
        <f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55" t="str">
        <f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55" t="str">
        <f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80" t="s">
        <v>1195</v>
      </c>
      <c r="B526" s="154" t="e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>#N/A</v>
      </c>
      <c r="C526" s="154" t="str">
        <f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54" t="str">
        <f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69" t="str">
        <f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69" t="str">
        <f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38" t="str">
        <f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69" t="str">
        <f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70" t="str">
        <f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70" t="str">
        <f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70" t="str">
        <f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71" t="str">
        <f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71" t="str">
        <f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55" t="str">
        <f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71" t="str">
        <f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71" t="str">
        <f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55" t="str">
        <f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55" t="str">
        <f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55" t="str">
        <f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80" t="s">
        <v>1195</v>
      </c>
      <c r="B527" s="154" t="e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>#N/A</v>
      </c>
      <c r="C527" s="154" t="str">
        <f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54" t="str">
        <f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69" t="str">
        <f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69" t="str">
        <f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38" t="str">
        <f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69" t="str">
        <f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70" t="str">
        <f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70" t="str">
        <f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70" t="str">
        <f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71" t="str">
        <f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71" t="str">
        <f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55" t="str">
        <f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71" t="str">
        <f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71" t="str">
        <f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55" t="str">
        <f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55" t="str">
        <f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55" t="str">
        <f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80" t="s">
        <v>1195</v>
      </c>
      <c r="B528" s="154" t="e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>#N/A</v>
      </c>
      <c r="C528" s="154" t="str">
        <f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54" t="str">
        <f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69" t="str">
        <f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69" t="str">
        <f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38" t="str">
        <f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69" t="str">
        <f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70" t="str">
        <f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70" t="str">
        <f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70" t="str">
        <f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71" t="str">
        <f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71" t="str">
        <f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55" t="str">
        <f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71" t="str">
        <f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71" t="str">
        <f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55" t="str">
        <f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55" t="str">
        <f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5" t="str">
        <f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80" t="s">
        <v>1195</v>
      </c>
      <c r="B529" s="154" t="e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>#N/A</v>
      </c>
      <c r="C529" s="154" t="str">
        <f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54" t="str">
        <f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69" t="str">
        <f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69" t="str">
        <f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38" t="str">
        <f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69" t="str">
        <f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70" t="str">
        <f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70" t="str">
        <f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70" t="str">
        <f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71" t="str">
        <f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71" t="str">
        <f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55" t="str">
        <f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71" t="str">
        <f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71" t="str">
        <f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55" t="str">
        <f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55" t="str">
        <f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55" t="str">
        <f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80" t="s">
        <v>1195</v>
      </c>
      <c r="B530" s="154" t="e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>#N/A</v>
      </c>
      <c r="C530" s="154" t="str">
        <f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54" t="str">
        <f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69" t="str">
        <f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69" t="str">
        <f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38" t="str">
        <f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69" t="str">
        <f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70" t="str">
        <f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70" t="str">
        <f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70" t="str">
        <f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71" t="str">
        <f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71" t="str">
        <f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55" t="str">
        <f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71" t="str">
        <f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71" t="str">
        <f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55" t="str">
        <f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55" t="str">
        <f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55" t="str">
        <f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80" t="s">
        <v>1195</v>
      </c>
      <c r="B531" s="154" t="e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>#N/A</v>
      </c>
      <c r="C531" s="154" t="str">
        <f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54" t="str">
        <f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69" t="str">
        <f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69" t="str">
        <f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38" t="str">
        <f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69" t="str">
        <f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70" t="str">
        <f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70" t="str">
        <f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70" t="str">
        <f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71" t="str">
        <f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71" t="str">
        <f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55" t="str">
        <f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1" t="str">
        <f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71" t="str">
        <f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55" t="str">
        <f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55" t="str">
        <f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55" t="str">
        <f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80" t="s">
        <v>1195</v>
      </c>
      <c r="B532" s="154" t="e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>#N/A</v>
      </c>
      <c r="C532" s="154" t="str">
        <f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54" t="str">
        <f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69" t="str">
        <f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69" t="str">
        <f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38" t="str">
        <f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69" t="str">
        <f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70" t="str">
        <f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70" t="str">
        <f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70" t="str">
        <f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71" t="str">
        <f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71" t="str">
        <f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55" t="str">
        <f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71" t="str">
        <f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71" t="str">
        <f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55" t="str">
        <f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5" t="str">
        <f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55" t="str">
        <f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80" t="s">
        <v>1195</v>
      </c>
      <c r="B533" s="154" t="e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>#N/A</v>
      </c>
      <c r="C533" s="154" t="str">
        <f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54" t="str">
        <f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69" t="str">
        <f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69" t="str">
        <f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38" t="str">
        <f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69" t="str">
        <f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70" t="str">
        <f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70" t="str">
        <f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70" t="str">
        <f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71" t="str">
        <f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71" t="str">
        <f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55" t="str">
        <f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71" t="str">
        <f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71" t="str">
        <f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55" t="str">
        <f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55" t="str">
        <f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55" t="str">
        <f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80" t="s">
        <v>1195</v>
      </c>
      <c r="B534" s="154" t="e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>#N/A</v>
      </c>
      <c r="C534" s="154" t="str">
        <f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54" t="str">
        <f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69" t="str">
        <f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69" t="str">
        <f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38" t="str">
        <f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69" t="str">
        <f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70" t="str">
        <f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70" t="str">
        <f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70" t="str">
        <f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71" t="str">
        <f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71" t="str">
        <f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55" t="str">
        <f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71" t="str">
        <f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71" t="str">
        <f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55" t="str">
        <f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55" t="str">
        <f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55" t="str">
        <f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80" t="s">
        <v>1195</v>
      </c>
      <c r="B535" s="154" t="e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>#N/A</v>
      </c>
      <c r="C535" s="154" t="str">
        <f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54" t="str">
        <f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69" t="str">
        <f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69" t="str">
        <f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38" t="str">
        <f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69" t="str">
        <f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70" t="str">
        <f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70" t="str">
        <f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70" t="str">
        <f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71" t="str">
        <f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71" t="str">
        <f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55" t="str">
        <f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71" t="str">
        <f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71" t="str">
        <f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55" t="str">
        <f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55" t="str">
        <f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55" t="str">
        <f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80" t="s">
        <v>1195</v>
      </c>
      <c r="B536" s="154" t="e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>#N/A</v>
      </c>
      <c r="C536" s="154" t="str">
        <f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54" t="str">
        <f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69" t="str">
        <f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69" t="str">
        <f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38" t="str">
        <f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69" t="str">
        <f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70" t="str">
        <f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70" t="str">
        <f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70" t="str">
        <f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71" t="str">
        <f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71" t="str">
        <f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55" t="str">
        <f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71" t="str">
        <f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71" t="str">
        <f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55" t="str">
        <f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55" t="str">
        <f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55" t="str">
        <f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80" t="s">
        <v>1195</v>
      </c>
      <c r="B537" s="154" t="e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>#N/A</v>
      </c>
      <c r="C537" s="154" t="str">
        <f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54" t="str">
        <f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69" t="str">
        <f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69" t="str">
        <f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38" t="str">
        <f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69" t="str">
        <f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70" t="str">
        <f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70" t="str">
        <f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70" t="str">
        <f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71" t="str">
        <f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71" t="str">
        <f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55" t="str">
        <f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71" t="str">
        <f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71" t="str">
        <f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55" t="str">
        <f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55" t="str">
        <f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55" t="str">
        <f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80" t="s">
        <v>1195</v>
      </c>
      <c r="B538" s="154" t="e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>#N/A</v>
      </c>
      <c r="C538" s="154" t="str">
        <f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54" t="str">
        <f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69" t="str">
        <f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69" t="str">
        <f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38" t="str">
        <f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69" t="str">
        <f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70" t="str">
        <f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70" t="str">
        <f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70" t="str">
        <f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71" t="str">
        <f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71" t="str">
        <f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55" t="str">
        <f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71" t="str">
        <f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71" t="str">
        <f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55" t="str">
        <f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55" t="str">
        <f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55" t="str">
        <f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80" t="s">
        <v>1195</v>
      </c>
      <c r="B539" s="154" t="e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>#N/A</v>
      </c>
      <c r="C539" s="154" t="str">
        <f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54" t="str">
        <f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69" t="str">
        <f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69" t="str">
        <f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38" t="str">
        <f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9" t="str">
        <f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70" t="str">
        <f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70" t="str">
        <f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70" t="str">
        <f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71" t="str">
        <f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71" t="str">
        <f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55" t="str">
        <f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71" t="str">
        <f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71" t="str">
        <f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55" t="str">
        <f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55" t="str">
        <f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55" t="str">
        <f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80" t="s">
        <v>1195</v>
      </c>
      <c r="B540" s="154" t="e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>#N/A</v>
      </c>
      <c r="C540" s="154" t="str">
        <f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54" t="str">
        <f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69" t="str">
        <f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69" t="str">
        <f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38" t="str">
        <f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69" t="str">
        <f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70" t="str">
        <f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70" t="str">
        <f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70" t="str">
        <f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71" t="str">
        <f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71" t="str">
        <f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55" t="str">
        <f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71" t="str">
        <f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71" t="str">
        <f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55" t="str">
        <f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55" t="str">
        <f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55" t="str">
        <f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80" t="s">
        <v>1195</v>
      </c>
      <c r="B541" s="154" t="e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>#N/A</v>
      </c>
      <c r="C541" s="154" t="str">
        <f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54" t="str">
        <f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69" t="str">
        <f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69" t="str">
        <f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38" t="str">
        <f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69" t="str">
        <f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70" t="str">
        <f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70" t="str">
        <f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70" t="str">
        <f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71" t="str">
        <f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71" t="str">
        <f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55" t="str">
        <f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71" t="str">
        <f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71" t="str">
        <f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55" t="str">
        <f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55" t="str">
        <f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55" t="str">
        <f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80" t="s">
        <v>1195</v>
      </c>
      <c r="B542" s="154" t="e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>#N/A</v>
      </c>
      <c r="C542" s="154" t="str">
        <f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54" t="str">
        <f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69" t="str">
        <f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69" t="str">
        <f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38" t="str">
        <f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69" t="str">
        <f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70" t="str">
        <f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70" t="str">
        <f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70" t="str">
        <f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71" t="str">
        <f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71" t="str">
        <f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55" t="str">
        <f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71" t="str">
        <f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71" t="str">
        <f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55" t="str">
        <f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55" t="str">
        <f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55" t="str">
        <f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80" t="s">
        <v>1195</v>
      </c>
      <c r="B543" s="154" t="e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>#N/A</v>
      </c>
      <c r="C543" s="154" t="str">
        <f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54" t="str">
        <f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69" t="str">
        <f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69" t="str">
        <f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38" t="str">
        <f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69" t="str">
        <f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70" t="str">
        <f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70" t="str">
        <f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70" t="str">
        <f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71" t="str">
        <f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71" t="str">
        <f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55" t="str">
        <f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71" t="str">
        <f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71" t="str">
        <f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55" t="str">
        <f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55" t="str">
        <f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55" t="str">
        <f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80" t="s">
        <v>1195</v>
      </c>
      <c r="B544" s="154" t="e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>#N/A</v>
      </c>
      <c r="C544" s="154" t="str">
        <f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54" t="str">
        <f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69" t="str">
        <f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69" t="str">
        <f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38" t="str">
        <f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69" t="str">
        <f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70" t="str">
        <f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70" t="str">
        <f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70" t="str">
        <f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71" t="str">
        <f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71" t="str">
        <f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55" t="str">
        <f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71" t="str">
        <f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71" t="str">
        <f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55" t="str">
        <f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55" t="str">
        <f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55" t="str">
        <f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80" t="s">
        <v>1195</v>
      </c>
      <c r="B545" s="154" t="e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>#N/A</v>
      </c>
      <c r="C545" s="154" t="str">
        <f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54" t="str">
        <f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69" t="str">
        <f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69" t="str">
        <f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38" t="str">
        <f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69" t="str">
        <f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70" t="str">
        <f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70" t="str">
        <f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70" t="str">
        <f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71" t="str">
        <f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71" t="str">
        <f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55" t="str">
        <f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71" t="str">
        <f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71" t="str">
        <f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55" t="str">
        <f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55" t="str">
        <f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55" t="str">
        <f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80" t="s">
        <v>1195</v>
      </c>
      <c r="B546" s="154" t="e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>#N/A</v>
      </c>
      <c r="C546" s="154" t="str">
        <f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54" t="str">
        <f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69" t="str">
        <f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69" t="str">
        <f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38" t="str">
        <f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69" t="str">
        <f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70" t="str">
        <f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70" t="str">
        <f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70" t="str">
        <f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71" t="str">
        <f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71" t="str">
        <f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55" t="str">
        <f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71" t="str">
        <f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71" t="str">
        <f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55" t="str">
        <f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55" t="str">
        <f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55" t="str">
        <f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80" t="s">
        <v>1195</v>
      </c>
      <c r="B547" s="154" t="e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>#N/A</v>
      </c>
      <c r="C547" s="154" t="str">
        <f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54" t="str">
        <f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69" t="str">
        <f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69" t="str">
        <f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38" t="str">
        <f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69" t="str">
        <f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70" t="str">
        <f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70" t="str">
        <f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70" t="str">
        <f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71" t="str">
        <f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71" t="str">
        <f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55" t="str">
        <f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71" t="str">
        <f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71" t="str">
        <f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55" t="str">
        <f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55" t="str">
        <f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55" t="str">
        <f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80" t="s">
        <v>1195</v>
      </c>
      <c r="B548" s="154" t="e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>#N/A</v>
      </c>
      <c r="C548" s="154" t="str">
        <f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54" t="str">
        <f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69" t="str">
        <f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69" t="str">
        <f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38" t="str">
        <f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69" t="str">
        <f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70" t="str">
        <f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70" t="str">
        <f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70" t="str">
        <f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71" t="str">
        <f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71" t="str">
        <f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55" t="str">
        <f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71" t="str">
        <f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71" t="str">
        <f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55" t="str">
        <f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55" t="str">
        <f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55" t="str">
        <f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80" t="s">
        <v>1195</v>
      </c>
      <c r="B549" s="154" t="e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>#N/A</v>
      </c>
      <c r="C549" s="154" t="str">
        <f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54" t="str">
        <f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69" t="str">
        <f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69" t="str">
        <f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38" t="str">
        <f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69" t="str">
        <f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70" t="str">
        <f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70" t="str">
        <f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70" t="str">
        <f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71" t="str">
        <f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71" t="str">
        <f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55" t="str">
        <f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71" t="str">
        <f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71" t="str">
        <f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55" t="str">
        <f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55" t="str">
        <f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55" t="str">
        <f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80" t="s">
        <v>1195</v>
      </c>
      <c r="B550" s="154" t="e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>#N/A</v>
      </c>
      <c r="C550" s="154" t="str">
        <f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54" t="str">
        <f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69" t="str">
        <f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69" t="str">
        <f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38" t="str">
        <f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69" t="str">
        <f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70" t="str">
        <f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70" t="str">
        <f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70" t="str">
        <f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71" t="str">
        <f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71" t="str">
        <f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55" t="str">
        <f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71" t="str">
        <f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71" t="str">
        <f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55" t="str">
        <f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55" t="str">
        <f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55" t="str">
        <f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80" t="s">
        <v>1195</v>
      </c>
      <c r="B551" s="137" t="e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>#N/A</v>
      </c>
      <c r="C551" s="137" t="str">
        <f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37" t="str">
        <f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38" t="str">
        <f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38" t="str">
        <f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38" t="str">
        <f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38" t="str">
        <f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39" t="str">
        <f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39" t="str">
        <f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39" t="str">
        <f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40" t="str">
        <f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40" t="str">
        <f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41" t="str">
        <f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40" t="str">
        <f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40" t="str">
        <f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41" t="str">
        <f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1" t="str">
        <f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41" t="str">
        <f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80" t="s">
        <v>1195</v>
      </c>
      <c r="B552" s="137" t="e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>#N/A</v>
      </c>
      <c r="C552" s="137" t="str">
        <f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37" t="str">
        <f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38" t="str">
        <f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38" t="str">
        <f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38" t="str">
        <f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38" t="str">
        <f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39" t="str">
        <f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39" t="str">
        <f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39" t="str">
        <f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40" t="str">
        <f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40" t="str">
        <f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41" t="str">
        <f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40" t="str">
        <f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40" t="str">
        <f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41" t="str">
        <f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41" t="str">
        <f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41" t="str">
        <f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73"/>
      <c r="C553" s="174"/>
      <c r="D553" s="173"/>
      <c r="E553" s="175"/>
      <c r="F553" s="175"/>
      <c r="G553" s="174"/>
      <c r="H553" s="176"/>
      <c r="I553" s="174"/>
      <c r="J553" s="174"/>
      <c r="K553" s="177"/>
      <c r="L553" s="177"/>
      <c r="M553" s="177"/>
      <c r="N553" s="177"/>
      <c r="O553" s="177"/>
      <c r="P553" s="177"/>
      <c r="Q553" s="174"/>
      <c r="R553" s="177"/>
      <c r="S553" s="177"/>
    </row>
    <row r="554" spans="1:19" ht="14.1" customHeight="1" x14ac:dyDescent="0.2">
      <c r="B554" s="173"/>
      <c r="C554" s="174"/>
      <c r="D554" s="173"/>
      <c r="E554" s="175"/>
      <c r="F554" s="175"/>
      <c r="G554" s="174"/>
      <c r="H554" s="176"/>
      <c r="I554" s="174"/>
      <c r="J554" s="174"/>
      <c r="K554" s="177"/>
      <c r="L554" s="177"/>
      <c r="M554" s="177"/>
      <c r="N554" s="177"/>
      <c r="O554" s="177"/>
      <c r="P554" s="177"/>
      <c r="Q554" s="174"/>
      <c r="R554" s="177"/>
      <c r="S554" s="177"/>
    </row>
    <row r="555" spans="1:19" ht="14.1" customHeight="1" x14ac:dyDescent="0.2">
      <c r="B555" s="173"/>
      <c r="C555" s="174"/>
      <c r="D555" s="173"/>
      <c r="E555" s="175"/>
      <c r="F555" s="175"/>
      <c r="G555" s="174"/>
      <c r="H555" s="176"/>
      <c r="I555" s="174"/>
      <c r="J555" s="174"/>
      <c r="K555" s="177"/>
      <c r="L555" s="177"/>
      <c r="M555" s="177"/>
      <c r="N555" s="177"/>
      <c r="O555" s="177"/>
      <c r="P555" s="177"/>
      <c r="Q555" s="174"/>
      <c r="R555" s="177"/>
      <c r="S555" s="177"/>
    </row>
    <row r="556" spans="1:19" ht="14.1" customHeight="1" x14ac:dyDescent="0.2">
      <c r="B556" s="173"/>
      <c r="C556" s="174"/>
      <c r="D556" s="173"/>
      <c r="E556" s="175"/>
      <c r="F556" s="175"/>
      <c r="G556" s="174"/>
      <c r="H556" s="176"/>
      <c r="I556" s="174"/>
      <c r="J556" s="174"/>
      <c r="K556" s="177"/>
      <c r="L556" s="177"/>
      <c r="M556" s="177"/>
      <c r="N556" s="177"/>
      <c r="O556" s="177"/>
      <c r="P556" s="177"/>
      <c r="Q556" s="174"/>
      <c r="R556" s="177"/>
      <c r="S556" s="177"/>
    </row>
    <row r="557" spans="1:19" ht="14.1" customHeight="1" x14ac:dyDescent="0.2">
      <c r="B557" s="173"/>
      <c r="C557" s="174"/>
      <c r="D557" s="173"/>
      <c r="E557" s="175"/>
      <c r="F557" s="175"/>
      <c r="G557" s="174"/>
      <c r="H557" s="176"/>
      <c r="I557" s="174"/>
      <c r="J557" s="174"/>
      <c r="K557" s="177"/>
      <c r="L557" s="177"/>
      <c r="M557" s="177"/>
      <c r="N557" s="177"/>
      <c r="O557" s="177"/>
      <c r="P557" s="177"/>
      <c r="Q557" s="174"/>
      <c r="R557" s="177"/>
      <c r="S557" s="177"/>
    </row>
    <row r="558" spans="1:19" ht="14.1" customHeight="1" x14ac:dyDescent="0.2">
      <c r="B558" s="173"/>
      <c r="C558" s="174"/>
      <c r="D558" s="173"/>
      <c r="E558" s="175"/>
      <c r="F558" s="175"/>
      <c r="G558" s="174"/>
      <c r="H558" s="176"/>
      <c r="I558" s="174"/>
      <c r="J558" s="174"/>
      <c r="K558" s="177"/>
      <c r="L558" s="177"/>
      <c r="M558" s="177"/>
      <c r="N558" s="177"/>
      <c r="O558" s="177"/>
      <c r="P558" s="177"/>
      <c r="Q558" s="174"/>
      <c r="R558" s="177"/>
      <c r="S558" s="177"/>
    </row>
    <row r="559" spans="1:19" ht="14.1" customHeight="1" x14ac:dyDescent="0.2">
      <c r="B559" s="173"/>
      <c r="C559" s="174"/>
      <c r="D559" s="173"/>
      <c r="E559" s="175"/>
      <c r="F559" s="175"/>
      <c r="G559" s="174"/>
      <c r="H559" s="176"/>
      <c r="I559" s="174"/>
      <c r="J559" s="174"/>
      <c r="K559" s="177"/>
      <c r="L559" s="177"/>
      <c r="M559" s="177"/>
      <c r="N559" s="177"/>
      <c r="O559" s="177"/>
      <c r="P559" s="177"/>
      <c r="Q559" s="174"/>
      <c r="R559" s="177"/>
      <c r="S559" s="177"/>
    </row>
    <row r="560" spans="1:19" ht="14.1" customHeight="1" x14ac:dyDescent="0.2">
      <c r="B560" s="173"/>
      <c r="C560" s="174"/>
      <c r="D560" s="173"/>
      <c r="E560" s="175"/>
      <c r="F560" s="175"/>
      <c r="G560" s="174"/>
      <c r="H560" s="176"/>
      <c r="I560" s="174"/>
      <c r="J560" s="174"/>
      <c r="K560" s="177"/>
      <c r="L560" s="177"/>
      <c r="M560" s="177"/>
      <c r="N560" s="177"/>
      <c r="O560" s="177"/>
      <c r="P560" s="177"/>
      <c r="Q560" s="174"/>
      <c r="R560" s="177"/>
      <c r="S560" s="177"/>
    </row>
    <row r="561" spans="2:19" ht="14.1" customHeight="1" x14ac:dyDescent="0.2">
      <c r="B561" s="173"/>
      <c r="C561" s="174"/>
      <c r="D561" s="173"/>
      <c r="E561" s="175"/>
      <c r="F561" s="175"/>
      <c r="G561" s="174"/>
      <c r="H561" s="176"/>
      <c r="I561" s="174"/>
      <c r="J561" s="174"/>
      <c r="K561" s="177"/>
      <c r="L561" s="177"/>
      <c r="M561" s="177"/>
      <c r="N561" s="177"/>
      <c r="O561" s="177"/>
      <c r="P561" s="177"/>
      <c r="Q561" s="174"/>
      <c r="R561" s="177"/>
      <c r="S561" s="177"/>
    </row>
    <row r="562" spans="2:19" ht="14.1" customHeight="1" x14ac:dyDescent="0.2">
      <c r="B562" s="173"/>
      <c r="C562" s="174"/>
      <c r="D562" s="173"/>
      <c r="E562" s="175"/>
      <c r="F562" s="175"/>
      <c r="G562" s="174"/>
      <c r="H562" s="176"/>
      <c r="I562" s="174"/>
      <c r="J562" s="174"/>
      <c r="K562" s="177"/>
      <c r="L562" s="177"/>
      <c r="M562" s="177"/>
      <c r="N562" s="177"/>
      <c r="O562" s="177"/>
      <c r="P562" s="177"/>
      <c r="Q562" s="174"/>
      <c r="R562" s="177"/>
      <c r="S562" s="177"/>
    </row>
    <row r="563" spans="2:19" ht="14.1" customHeight="1" x14ac:dyDescent="0.2">
      <c r="B563" s="173"/>
      <c r="C563" s="174"/>
      <c r="D563" s="173"/>
      <c r="E563" s="175"/>
      <c r="F563" s="175"/>
      <c r="G563" s="174"/>
      <c r="H563" s="176"/>
      <c r="I563" s="174"/>
      <c r="J563" s="174"/>
      <c r="K563" s="177"/>
      <c r="L563" s="177"/>
      <c r="M563" s="177"/>
      <c r="N563" s="177"/>
      <c r="O563" s="177"/>
      <c r="P563" s="177"/>
      <c r="Q563" s="174"/>
      <c r="R563" s="177"/>
      <c r="S563" s="177"/>
    </row>
    <row r="564" spans="2:19" ht="14.1" customHeight="1" x14ac:dyDescent="0.2">
      <c r="B564" s="173"/>
      <c r="C564" s="174"/>
      <c r="D564" s="173"/>
      <c r="E564" s="175"/>
      <c r="F564" s="175"/>
      <c r="G564" s="174"/>
      <c r="H564" s="176"/>
      <c r="I564" s="174"/>
      <c r="J564" s="174"/>
      <c r="K564" s="177"/>
      <c r="L564" s="177"/>
      <c r="M564" s="177"/>
      <c r="N564" s="177"/>
      <c r="O564" s="177"/>
      <c r="P564" s="177"/>
      <c r="Q564" s="174"/>
      <c r="R564" s="177"/>
      <c r="S564" s="177"/>
    </row>
    <row r="565" spans="2:19" ht="14.1" customHeight="1" x14ac:dyDescent="0.2">
      <c r="B565" s="173"/>
      <c r="C565" s="174"/>
      <c r="D565" s="173"/>
      <c r="E565" s="175"/>
      <c r="F565" s="175"/>
      <c r="G565" s="174"/>
      <c r="H565" s="176"/>
      <c r="I565" s="174"/>
      <c r="J565" s="174"/>
      <c r="K565" s="177"/>
      <c r="L565" s="177"/>
      <c r="M565" s="177"/>
      <c r="N565" s="177"/>
      <c r="O565" s="177"/>
      <c r="P565" s="177"/>
      <c r="Q565" s="174"/>
      <c r="R565" s="177"/>
      <c r="S565" s="177"/>
    </row>
    <row r="566" spans="2:19" ht="14.1" customHeight="1" x14ac:dyDescent="0.2">
      <c r="B566" s="173"/>
      <c r="C566" s="174"/>
      <c r="D566" s="173"/>
      <c r="E566" s="175"/>
      <c r="F566" s="175"/>
      <c r="G566" s="174"/>
      <c r="H566" s="176"/>
      <c r="I566" s="174"/>
      <c r="J566" s="174"/>
      <c r="K566" s="177"/>
      <c r="L566" s="177"/>
      <c r="M566" s="177"/>
      <c r="N566" s="177"/>
      <c r="O566" s="177"/>
      <c r="P566" s="177"/>
      <c r="Q566" s="174"/>
      <c r="R566" s="177"/>
      <c r="S566" s="177"/>
    </row>
    <row r="567" spans="2:19" ht="14.1" customHeight="1" x14ac:dyDescent="0.2">
      <c r="B567" s="173"/>
      <c r="C567" s="174"/>
      <c r="D567" s="173"/>
      <c r="E567" s="175"/>
      <c r="F567" s="175"/>
      <c r="G567" s="174"/>
      <c r="H567" s="176"/>
      <c r="I567" s="174"/>
      <c r="J567" s="174"/>
      <c r="K567" s="177"/>
      <c r="L567" s="177"/>
      <c r="M567" s="177"/>
      <c r="N567" s="177"/>
      <c r="O567" s="177"/>
      <c r="P567" s="177"/>
      <c r="Q567" s="174"/>
      <c r="R567" s="177"/>
      <c r="S567" s="177"/>
    </row>
    <row r="568" spans="2:19" ht="14.1" customHeight="1" x14ac:dyDescent="0.2">
      <c r="B568" s="173"/>
      <c r="C568" s="174"/>
      <c r="D568" s="173"/>
      <c r="E568" s="175"/>
      <c r="F568" s="175"/>
      <c r="G568" s="174"/>
      <c r="H568" s="176"/>
      <c r="I568" s="174"/>
      <c r="J568" s="174"/>
      <c r="K568" s="177"/>
      <c r="L568" s="177"/>
      <c r="M568" s="177"/>
      <c r="N568" s="177"/>
      <c r="O568" s="177"/>
      <c r="P568" s="177"/>
      <c r="Q568" s="174"/>
      <c r="R568" s="177"/>
      <c r="S568" s="177"/>
    </row>
    <row r="569" spans="2:19" ht="14.1" customHeight="1" x14ac:dyDescent="0.2">
      <c r="B569" s="173"/>
      <c r="C569" s="174"/>
      <c r="D569" s="173"/>
      <c r="E569" s="175"/>
      <c r="F569" s="175"/>
      <c r="G569" s="174"/>
      <c r="H569" s="176"/>
      <c r="I569" s="174"/>
      <c r="J569" s="174"/>
      <c r="K569" s="177"/>
      <c r="L569" s="177"/>
      <c r="M569" s="177"/>
      <c r="N569" s="177"/>
      <c r="O569" s="177"/>
      <c r="P569" s="177"/>
      <c r="Q569" s="174"/>
      <c r="R569" s="177"/>
      <c r="S569" s="177"/>
    </row>
    <row r="570" spans="2:19" ht="14.1" customHeight="1" x14ac:dyDescent="0.2">
      <c r="B570" s="173"/>
      <c r="C570" s="174"/>
      <c r="D570" s="173"/>
      <c r="E570" s="175"/>
      <c r="F570" s="175"/>
      <c r="G570" s="174"/>
      <c r="H570" s="176"/>
      <c r="I570" s="174"/>
      <c r="J570" s="174"/>
      <c r="K570" s="177"/>
      <c r="L570" s="177"/>
      <c r="M570" s="177"/>
      <c r="N570" s="177"/>
      <c r="O570" s="177"/>
      <c r="P570" s="177"/>
      <c r="Q570" s="174"/>
      <c r="R570" s="177"/>
      <c r="S570" s="177"/>
    </row>
    <row r="571" spans="2:19" ht="14.1" customHeight="1" x14ac:dyDescent="0.2">
      <c r="B571" s="173"/>
      <c r="C571" s="174"/>
      <c r="D571" s="173"/>
      <c r="E571" s="175"/>
      <c r="F571" s="175"/>
      <c r="G571" s="174"/>
      <c r="H571" s="176"/>
      <c r="I571" s="174"/>
      <c r="J571" s="174"/>
      <c r="K571" s="177"/>
      <c r="L571" s="177"/>
      <c r="M571" s="177"/>
      <c r="N571" s="177"/>
      <c r="O571" s="177"/>
      <c r="P571" s="177"/>
      <c r="Q571" s="174"/>
      <c r="R571" s="177"/>
      <c r="S571" s="177"/>
    </row>
    <row r="572" spans="2:19" ht="14.1" customHeight="1" x14ac:dyDescent="0.2">
      <c r="B572" s="173"/>
      <c r="C572" s="174"/>
      <c r="D572" s="173"/>
      <c r="E572" s="175"/>
      <c r="F572" s="175"/>
      <c r="G572" s="174"/>
      <c r="H572" s="176"/>
      <c r="I572" s="174"/>
      <c r="J572" s="174"/>
      <c r="K572" s="177"/>
      <c r="L572" s="177"/>
      <c r="M572" s="177"/>
      <c r="N572" s="177"/>
      <c r="O572" s="177"/>
      <c r="P572" s="177"/>
      <c r="Q572" s="174"/>
      <c r="R572" s="177"/>
      <c r="S572" s="177"/>
    </row>
    <row r="573" spans="2:19" ht="14.1" customHeight="1" x14ac:dyDescent="0.2">
      <c r="B573" s="173"/>
      <c r="C573" s="174"/>
      <c r="D573" s="173"/>
      <c r="E573" s="175"/>
      <c r="F573" s="175"/>
      <c r="G573" s="174"/>
      <c r="H573" s="176"/>
      <c r="I573" s="174"/>
      <c r="J573" s="174"/>
      <c r="K573" s="177"/>
      <c r="L573" s="177"/>
      <c r="M573" s="177"/>
      <c r="N573" s="177"/>
      <c r="O573" s="177"/>
      <c r="P573" s="177"/>
      <c r="Q573" s="174"/>
      <c r="R573" s="177"/>
      <c r="S573" s="177"/>
    </row>
    <row r="574" spans="2:19" ht="14.1" customHeight="1" x14ac:dyDescent="0.2">
      <c r="B574" s="173"/>
      <c r="C574" s="174"/>
      <c r="D574" s="173"/>
      <c r="E574" s="175"/>
      <c r="F574" s="175"/>
      <c r="G574" s="174"/>
      <c r="H574" s="176"/>
      <c r="I574" s="174"/>
      <c r="J574" s="174"/>
      <c r="K574" s="177"/>
      <c r="L574" s="177"/>
      <c r="M574" s="177"/>
      <c r="N574" s="177"/>
      <c r="O574" s="177"/>
      <c r="P574" s="177"/>
      <c r="Q574" s="174"/>
      <c r="R574" s="177"/>
      <c r="S574" s="177"/>
    </row>
    <row r="575" spans="2:19" ht="14.1" customHeight="1" x14ac:dyDescent="0.2">
      <c r="B575" s="173"/>
      <c r="C575" s="174"/>
      <c r="D575" s="173"/>
      <c r="E575" s="175"/>
      <c r="F575" s="175"/>
      <c r="G575" s="174"/>
      <c r="H575" s="176"/>
      <c r="I575" s="174"/>
      <c r="J575" s="174"/>
      <c r="K575" s="177"/>
      <c r="L575" s="177"/>
      <c r="M575" s="177"/>
      <c r="N575" s="177"/>
      <c r="O575" s="177"/>
      <c r="P575" s="177"/>
      <c r="Q575" s="174"/>
      <c r="R575" s="177"/>
      <c r="S575" s="177"/>
    </row>
    <row r="576" spans="2:19" ht="14.1" customHeight="1" x14ac:dyDescent="0.2">
      <c r="B576" s="173"/>
      <c r="C576" s="174"/>
      <c r="D576" s="173"/>
      <c r="E576" s="175"/>
      <c r="F576" s="175"/>
      <c r="G576" s="174"/>
      <c r="H576" s="176"/>
      <c r="I576" s="174"/>
      <c r="J576" s="174"/>
      <c r="K576" s="177"/>
      <c r="L576" s="177"/>
      <c r="M576" s="177"/>
      <c r="N576" s="177"/>
      <c r="O576" s="177"/>
      <c r="P576" s="177"/>
      <c r="Q576" s="174"/>
      <c r="R576" s="177"/>
      <c r="S576" s="177"/>
    </row>
    <row r="577" spans="2:19" ht="14.1" customHeight="1" x14ac:dyDescent="0.2">
      <c r="B577" s="173"/>
      <c r="C577" s="174"/>
      <c r="D577" s="173"/>
      <c r="E577" s="175"/>
      <c r="F577" s="175"/>
      <c r="G577" s="174"/>
      <c r="H577" s="176"/>
      <c r="I577" s="174"/>
      <c r="J577" s="174"/>
      <c r="K577" s="177"/>
      <c r="L577" s="177"/>
      <c r="M577" s="177"/>
      <c r="N577" s="177"/>
      <c r="O577" s="177"/>
      <c r="P577" s="177"/>
      <c r="Q577" s="174"/>
      <c r="R577" s="177"/>
      <c r="S577" s="177"/>
    </row>
    <row r="578" spans="2:19" ht="14.1" customHeight="1" x14ac:dyDescent="0.2">
      <c r="B578" s="173"/>
      <c r="C578" s="174"/>
      <c r="D578" s="173"/>
      <c r="E578" s="175"/>
      <c r="F578" s="175"/>
      <c r="G578" s="174"/>
      <c r="H578" s="176"/>
      <c r="I578" s="174"/>
      <c r="J578" s="174"/>
      <c r="K578" s="177"/>
      <c r="L578" s="177"/>
      <c r="M578" s="177"/>
      <c r="N578" s="177"/>
      <c r="O578" s="177"/>
      <c r="P578" s="177"/>
      <c r="Q578" s="177"/>
      <c r="R578" s="177"/>
      <c r="S578" s="177"/>
    </row>
    <row r="579" spans="2:19" ht="14.1" customHeight="1" x14ac:dyDescent="0.2">
      <c r="B579" s="173"/>
      <c r="C579" s="174"/>
      <c r="D579" s="173"/>
      <c r="E579" s="175"/>
      <c r="F579" s="175"/>
      <c r="G579" s="174"/>
      <c r="H579" s="176"/>
      <c r="I579" s="174"/>
      <c r="J579" s="174"/>
      <c r="K579" s="177"/>
      <c r="L579" s="177"/>
      <c r="M579" s="177"/>
      <c r="N579" s="177"/>
      <c r="O579" s="177"/>
      <c r="P579" s="177"/>
      <c r="Q579" s="177"/>
      <c r="R579" s="177"/>
      <c r="S579" s="177"/>
    </row>
    <row r="580" spans="2:19" ht="14.1" customHeight="1" x14ac:dyDescent="0.2">
      <c r="B580" s="173"/>
      <c r="C580" s="174"/>
      <c r="D580" s="173"/>
      <c r="E580" s="175"/>
      <c r="F580" s="175"/>
      <c r="G580" s="174"/>
      <c r="H580" s="176"/>
      <c r="I580" s="174"/>
      <c r="J580" s="174"/>
      <c r="K580" s="177"/>
      <c r="L580" s="177"/>
      <c r="M580" s="177"/>
      <c r="N580" s="177"/>
      <c r="O580" s="177"/>
      <c r="P580" s="177"/>
      <c r="Q580" s="177"/>
      <c r="R580" s="177"/>
      <c r="S580" s="177"/>
    </row>
    <row r="581" spans="2:19" ht="14.1" customHeight="1" x14ac:dyDescent="0.2">
      <c r="B581" s="173"/>
      <c r="C581" s="174"/>
      <c r="D581" s="173"/>
      <c r="E581" s="175"/>
      <c r="F581" s="175"/>
      <c r="G581" s="174"/>
      <c r="H581" s="176"/>
      <c r="I581" s="174"/>
      <c r="J581" s="174"/>
      <c r="K581" s="177"/>
      <c r="L581" s="177"/>
      <c r="M581" s="177"/>
      <c r="N581" s="177"/>
      <c r="O581" s="177"/>
      <c r="P581" s="177"/>
      <c r="Q581" s="177"/>
      <c r="R581" s="177"/>
      <c r="S581" s="177"/>
    </row>
    <row r="582" spans="2:19" ht="14.1" customHeight="1" x14ac:dyDescent="0.2">
      <c r="B582" s="173"/>
      <c r="C582" s="174"/>
      <c r="D582" s="173"/>
      <c r="E582" s="175"/>
      <c r="F582" s="175"/>
      <c r="G582" s="174"/>
      <c r="H582" s="176"/>
      <c r="I582" s="174"/>
      <c r="J582" s="174"/>
      <c r="K582" s="177"/>
      <c r="L582" s="177"/>
      <c r="M582" s="177"/>
      <c r="N582" s="177"/>
      <c r="O582" s="177"/>
      <c r="P582" s="177"/>
      <c r="Q582" s="177"/>
      <c r="R582" s="177"/>
      <c r="S582" s="177"/>
    </row>
    <row r="583" spans="2:19" ht="14.1" customHeight="1" x14ac:dyDescent="0.2">
      <c r="B583" s="173"/>
      <c r="C583" s="174"/>
      <c r="D583" s="173"/>
      <c r="E583" s="175"/>
      <c r="F583" s="175"/>
      <c r="G583" s="174"/>
      <c r="H583" s="176"/>
      <c r="I583" s="174"/>
      <c r="J583" s="174"/>
      <c r="K583" s="177"/>
      <c r="L583" s="177"/>
      <c r="M583" s="177"/>
      <c r="N583" s="177"/>
      <c r="O583" s="177"/>
      <c r="P583" s="177"/>
      <c r="Q583" s="177"/>
      <c r="R583" s="177"/>
      <c r="S583" s="177"/>
    </row>
    <row r="584" spans="2:19" ht="14.1" customHeight="1" x14ac:dyDescent="0.2">
      <c r="B584" s="173"/>
      <c r="C584" s="174"/>
      <c r="D584" s="173"/>
      <c r="E584" s="175"/>
      <c r="F584" s="175"/>
      <c r="G584" s="174"/>
      <c r="H584" s="176"/>
      <c r="I584" s="174"/>
      <c r="J584" s="174"/>
      <c r="K584" s="177"/>
      <c r="L584" s="177"/>
      <c r="M584" s="177"/>
      <c r="N584" s="177"/>
      <c r="O584" s="177"/>
      <c r="P584" s="177"/>
      <c r="Q584" s="177"/>
      <c r="R584" s="177"/>
      <c r="S584" s="177"/>
    </row>
    <row r="585" spans="2:19" ht="14.1" customHeight="1" x14ac:dyDescent="0.2">
      <c r="B585" s="173"/>
      <c r="C585" s="174"/>
      <c r="D585" s="173"/>
      <c r="E585" s="175"/>
      <c r="F585" s="175"/>
      <c r="G585" s="174"/>
      <c r="H585" s="176"/>
      <c r="I585" s="174"/>
      <c r="J585" s="174"/>
      <c r="K585" s="177"/>
      <c r="L585" s="177"/>
      <c r="M585" s="177"/>
      <c r="N585" s="177"/>
      <c r="O585" s="177"/>
      <c r="P585" s="177"/>
      <c r="Q585" s="177"/>
      <c r="R585" s="177"/>
      <c r="S585" s="177"/>
    </row>
    <row r="586" spans="2:19" ht="14.1" customHeight="1" x14ac:dyDescent="0.2">
      <c r="B586" s="173"/>
      <c r="C586" s="174"/>
      <c r="D586" s="173"/>
      <c r="E586" s="175"/>
      <c r="F586" s="175"/>
      <c r="G586" s="174"/>
      <c r="H586" s="176"/>
      <c r="I586" s="174"/>
      <c r="J586" s="174"/>
      <c r="K586" s="177"/>
      <c r="L586" s="177"/>
      <c r="M586" s="177"/>
      <c r="N586" s="177"/>
      <c r="O586" s="177"/>
      <c r="P586" s="177"/>
      <c r="Q586" s="177"/>
      <c r="R586" s="177"/>
      <c r="S586" s="177"/>
    </row>
    <row r="587" spans="2:19" ht="14.1" customHeight="1" x14ac:dyDescent="0.2">
      <c r="B587" s="156"/>
      <c r="D587" s="156"/>
      <c r="E587" s="118"/>
      <c r="F587" s="118"/>
      <c r="H587" s="157"/>
      <c r="K587" s="158"/>
      <c r="L587" s="158"/>
      <c r="M587" s="158"/>
      <c r="N587" s="158"/>
      <c r="O587" s="158"/>
      <c r="P587" s="158"/>
      <c r="Q587" s="158"/>
      <c r="R587" s="158"/>
      <c r="S587" s="158"/>
    </row>
    <row r="588" spans="2:19" ht="14.1" customHeight="1" x14ac:dyDescent="0.2">
      <c r="B588" s="156"/>
      <c r="D588" s="156"/>
      <c r="E588" s="118"/>
      <c r="F588" s="118"/>
      <c r="H588" s="157"/>
      <c r="K588" s="158"/>
      <c r="L588" s="158"/>
      <c r="M588" s="158"/>
      <c r="N588" s="158"/>
      <c r="O588" s="158"/>
      <c r="P588" s="158"/>
      <c r="Q588" s="158"/>
      <c r="R588" s="158"/>
      <c r="S588" s="158"/>
    </row>
    <row r="589" spans="2:19" ht="14.1" customHeight="1" x14ac:dyDescent="0.2">
      <c r="B589" s="156"/>
      <c r="D589" s="156"/>
      <c r="E589" s="118"/>
      <c r="F589" s="118"/>
      <c r="H589" s="157"/>
      <c r="K589" s="158"/>
      <c r="L589" s="158"/>
      <c r="M589" s="158"/>
      <c r="N589" s="158"/>
      <c r="O589" s="158"/>
      <c r="P589" s="158"/>
      <c r="Q589" s="158"/>
      <c r="R589" s="158"/>
      <c r="S589" s="158"/>
    </row>
    <row r="590" spans="2:19" ht="14.1" customHeight="1" x14ac:dyDescent="0.2">
      <c r="B590" s="156"/>
      <c r="D590" s="156"/>
      <c r="E590" s="118"/>
      <c r="F590" s="118"/>
      <c r="H590" s="157"/>
      <c r="K590" s="158"/>
      <c r="L590" s="158"/>
      <c r="M590" s="158"/>
      <c r="N590" s="158"/>
      <c r="O590" s="158"/>
      <c r="P590" s="158"/>
      <c r="Q590" s="158"/>
      <c r="R590" s="158"/>
      <c r="S590" s="158"/>
    </row>
    <row r="591" spans="2:19" ht="14.1" customHeight="1" x14ac:dyDescent="0.2">
      <c r="B591" s="156"/>
      <c r="D591" s="156"/>
      <c r="E591" s="118"/>
      <c r="F591" s="118"/>
      <c r="H591" s="157"/>
      <c r="K591" s="158"/>
      <c r="L591" s="158"/>
      <c r="M591" s="158"/>
      <c r="N591" s="158"/>
      <c r="O591" s="158"/>
      <c r="P591" s="158"/>
      <c r="Q591" s="158"/>
      <c r="R591" s="158"/>
      <c r="S591" s="158"/>
    </row>
    <row r="592" spans="2:19" ht="14.1" customHeight="1" x14ac:dyDescent="0.2">
      <c r="B592" s="156"/>
      <c r="D592" s="156"/>
      <c r="E592" s="118"/>
      <c r="F592" s="118"/>
      <c r="H592" s="157"/>
      <c r="K592" s="158"/>
      <c r="L592" s="158"/>
      <c r="M592" s="158"/>
      <c r="N592" s="158"/>
      <c r="O592" s="158"/>
      <c r="P592" s="158"/>
      <c r="Q592" s="158"/>
      <c r="R592" s="158"/>
      <c r="S592" s="158"/>
    </row>
    <row r="593" spans="2:19" ht="14.1" customHeight="1" x14ac:dyDescent="0.2">
      <c r="B593" s="156"/>
      <c r="D593" s="156"/>
      <c r="E593" s="118"/>
      <c r="F593" s="118"/>
      <c r="H593" s="157"/>
      <c r="K593" s="158"/>
      <c r="L593" s="158"/>
      <c r="M593" s="158"/>
      <c r="N593" s="158"/>
      <c r="O593" s="158"/>
      <c r="P593" s="158"/>
      <c r="Q593" s="158"/>
      <c r="R593" s="158"/>
      <c r="S593" s="158"/>
    </row>
    <row r="594" spans="2:19" ht="14.1" customHeight="1" x14ac:dyDescent="0.2">
      <c r="B594" s="156"/>
      <c r="D594" s="156"/>
      <c r="E594" s="118"/>
      <c r="F594" s="118"/>
      <c r="H594" s="157"/>
      <c r="K594" s="158"/>
      <c r="L594" s="158"/>
      <c r="M594" s="158"/>
      <c r="N594" s="158"/>
      <c r="O594" s="158"/>
      <c r="P594" s="158"/>
      <c r="Q594" s="158"/>
      <c r="R594" s="158"/>
      <c r="S594" s="158"/>
    </row>
    <row r="595" spans="2:19" ht="14.1" customHeight="1" x14ac:dyDescent="0.2">
      <c r="B595" s="156"/>
      <c r="D595" s="156"/>
      <c r="E595" s="118"/>
      <c r="F595" s="118"/>
      <c r="H595" s="157"/>
      <c r="K595" s="158"/>
      <c r="L595" s="158"/>
      <c r="M595" s="158"/>
      <c r="N595" s="158"/>
      <c r="O595" s="158"/>
      <c r="P595" s="158"/>
      <c r="Q595" s="158"/>
      <c r="R595" s="158"/>
      <c r="S595" s="158"/>
    </row>
    <row r="596" spans="2:19" ht="14.1" customHeight="1" x14ac:dyDescent="0.2">
      <c r="B596" s="156"/>
      <c r="D596" s="156"/>
      <c r="E596" s="118"/>
      <c r="F596" s="118"/>
      <c r="H596" s="157"/>
      <c r="K596" s="158"/>
      <c r="L596" s="158"/>
      <c r="M596" s="158"/>
      <c r="N596" s="158"/>
      <c r="O596" s="158"/>
      <c r="P596" s="158"/>
      <c r="Q596" s="158"/>
      <c r="R596" s="158"/>
      <c r="S596" s="158"/>
    </row>
    <row r="597" spans="2:19" ht="14.1" customHeight="1" x14ac:dyDescent="0.2">
      <c r="B597" s="156"/>
      <c r="D597" s="156"/>
      <c r="E597" s="118"/>
      <c r="F597" s="118"/>
      <c r="H597" s="157"/>
      <c r="K597" s="158"/>
      <c r="L597" s="158"/>
      <c r="M597" s="158"/>
      <c r="N597" s="158"/>
      <c r="O597" s="158"/>
      <c r="P597" s="158"/>
      <c r="Q597" s="158"/>
      <c r="R597" s="158"/>
      <c r="S597" s="158"/>
    </row>
    <row r="598" spans="2:19" ht="14.1" customHeight="1" x14ac:dyDescent="0.2">
      <c r="B598" s="156"/>
      <c r="D598" s="156"/>
      <c r="E598" s="118"/>
      <c r="F598" s="118"/>
      <c r="H598" s="157"/>
      <c r="K598" s="158"/>
      <c r="L598" s="158"/>
      <c r="M598" s="158"/>
      <c r="N598" s="158"/>
      <c r="O598" s="158"/>
      <c r="P598" s="158"/>
      <c r="Q598" s="158"/>
      <c r="R598" s="158"/>
      <c r="S598" s="158"/>
    </row>
    <row r="599" spans="2:19" ht="14.1" customHeight="1" x14ac:dyDescent="0.2">
      <c r="B599" s="156"/>
      <c r="D599" s="156"/>
      <c r="E599" s="118"/>
      <c r="F599" s="118"/>
      <c r="H599" s="157"/>
      <c r="K599" s="158"/>
      <c r="L599" s="158"/>
      <c r="M599" s="158"/>
      <c r="N599" s="158"/>
      <c r="O599" s="158"/>
      <c r="P599" s="158"/>
      <c r="Q599" s="158"/>
      <c r="R599" s="158"/>
      <c r="S599" s="158"/>
    </row>
    <row r="600" spans="2:19" ht="14.1" customHeight="1" x14ac:dyDescent="0.2">
      <c r="B600" s="156"/>
      <c r="D600" s="156"/>
      <c r="E600" s="118"/>
      <c r="F600" s="118"/>
      <c r="H600" s="157"/>
      <c r="K600" s="158"/>
      <c r="L600" s="158"/>
      <c r="M600" s="158"/>
      <c r="N600" s="158"/>
      <c r="O600" s="158"/>
      <c r="P600" s="158"/>
      <c r="Q600" s="158"/>
      <c r="R600" s="158"/>
      <c r="S600" s="158"/>
    </row>
    <row r="601" spans="2:19" ht="14.1" customHeight="1" x14ac:dyDescent="0.2">
      <c r="B601" s="156"/>
      <c r="D601" s="156"/>
      <c r="E601" s="118"/>
      <c r="F601" s="118"/>
      <c r="H601" s="157"/>
      <c r="K601" s="158"/>
      <c r="L601" s="158"/>
      <c r="M601" s="158"/>
      <c r="N601" s="158"/>
      <c r="O601" s="158"/>
      <c r="P601" s="158"/>
      <c r="Q601" s="158"/>
      <c r="R601" s="158"/>
      <c r="S601" s="158"/>
    </row>
    <row r="602" spans="2:19" ht="14.1" customHeight="1" x14ac:dyDescent="0.2">
      <c r="B602" s="156"/>
      <c r="D602" s="156"/>
      <c r="E602" s="118"/>
      <c r="F602" s="118"/>
      <c r="H602" s="157"/>
      <c r="K602" s="158"/>
      <c r="L602" s="158"/>
      <c r="M602" s="158"/>
      <c r="N602" s="158"/>
      <c r="O602" s="158"/>
      <c r="P602" s="158"/>
      <c r="Q602" s="158"/>
      <c r="R602" s="158"/>
      <c r="S602" s="158"/>
    </row>
    <row r="603" spans="2:19" ht="14.1" customHeight="1" x14ac:dyDescent="0.2">
      <c r="B603" s="156"/>
      <c r="D603" s="156"/>
      <c r="E603" s="118"/>
      <c r="F603" s="118"/>
      <c r="H603" s="157"/>
      <c r="K603" s="158"/>
      <c r="L603" s="158"/>
      <c r="M603" s="158"/>
      <c r="N603" s="158"/>
      <c r="O603" s="158"/>
      <c r="P603" s="158"/>
      <c r="Q603" s="158"/>
      <c r="R603" s="158"/>
      <c r="S603" s="158"/>
    </row>
    <row r="604" spans="2:19" ht="14.1" customHeight="1" x14ac:dyDescent="0.2">
      <c r="B604" s="156"/>
      <c r="D604" s="156"/>
      <c r="E604" s="118"/>
      <c r="F604" s="118"/>
      <c r="H604" s="157"/>
      <c r="K604" s="158"/>
      <c r="L604" s="158"/>
      <c r="M604" s="158"/>
      <c r="N604" s="158"/>
      <c r="O604" s="158"/>
      <c r="P604" s="158"/>
      <c r="Q604" s="158"/>
      <c r="R604" s="158"/>
      <c r="S604" s="158"/>
    </row>
    <row r="605" spans="2:19" ht="14.1" customHeight="1" x14ac:dyDescent="0.2">
      <c r="B605" s="156"/>
      <c r="D605" s="156"/>
      <c r="E605" s="118"/>
      <c r="F605" s="118"/>
      <c r="H605" s="157"/>
      <c r="K605" s="158"/>
      <c r="L605" s="158"/>
      <c r="M605" s="158"/>
      <c r="N605" s="158"/>
      <c r="O605" s="158"/>
      <c r="P605" s="158"/>
      <c r="Q605" s="158"/>
      <c r="R605" s="158"/>
      <c r="S605" s="158"/>
    </row>
    <row r="606" spans="2:19" ht="14.1" customHeight="1" x14ac:dyDescent="0.2">
      <c r="B606" s="156"/>
      <c r="D606" s="156"/>
      <c r="E606" s="118"/>
      <c r="F606" s="118"/>
      <c r="H606" s="157"/>
      <c r="K606" s="158"/>
      <c r="L606" s="158"/>
      <c r="M606" s="158"/>
      <c r="N606" s="158"/>
      <c r="O606" s="158"/>
      <c r="P606" s="158"/>
      <c r="Q606" s="158"/>
      <c r="R606" s="158"/>
      <c r="S606" s="158"/>
    </row>
    <row r="607" spans="2:19" ht="14.1" customHeight="1" x14ac:dyDescent="0.2">
      <c r="B607" s="156"/>
      <c r="D607" s="156"/>
      <c r="E607" s="118"/>
      <c r="F607" s="118"/>
      <c r="H607" s="157"/>
      <c r="K607" s="158"/>
      <c r="L607" s="158"/>
      <c r="M607" s="158"/>
      <c r="N607" s="158"/>
      <c r="O607" s="158"/>
      <c r="P607" s="158"/>
      <c r="Q607" s="158"/>
      <c r="R607" s="158"/>
      <c r="S607" s="158"/>
    </row>
    <row r="608" spans="2:19" ht="14.1" customHeight="1" x14ac:dyDescent="0.2">
      <c r="B608" s="156"/>
      <c r="D608" s="156"/>
      <c r="E608" s="118"/>
      <c r="F608" s="118"/>
      <c r="H608" s="157"/>
      <c r="K608" s="158"/>
      <c r="L608" s="158"/>
      <c r="M608" s="158"/>
      <c r="N608" s="158"/>
      <c r="O608" s="158"/>
      <c r="P608" s="158"/>
      <c r="Q608" s="158"/>
      <c r="R608" s="158"/>
      <c r="S608" s="158"/>
    </row>
    <row r="609" spans="2:19" ht="14.1" customHeight="1" x14ac:dyDescent="0.2">
      <c r="B609" s="156"/>
      <c r="D609" s="156"/>
      <c r="E609" s="118"/>
      <c r="F609" s="118"/>
      <c r="H609" s="157"/>
      <c r="K609" s="158"/>
      <c r="L609" s="158"/>
      <c r="M609" s="158"/>
      <c r="N609" s="158"/>
      <c r="O609" s="158"/>
      <c r="P609" s="158"/>
      <c r="Q609" s="158"/>
      <c r="R609" s="158"/>
      <c r="S609" s="158"/>
    </row>
    <row r="610" spans="2:19" ht="14.1" customHeight="1" x14ac:dyDescent="0.2">
      <c r="B610" s="156"/>
      <c r="D610" s="156"/>
      <c r="E610" s="118"/>
      <c r="F610" s="118"/>
      <c r="H610" s="157"/>
      <c r="K610" s="158"/>
      <c r="L610" s="158"/>
      <c r="M610" s="158"/>
      <c r="N610" s="158"/>
      <c r="O610" s="158"/>
      <c r="P610" s="158"/>
      <c r="Q610" s="158"/>
      <c r="R610" s="158"/>
      <c r="S610" s="158"/>
    </row>
    <row r="611" spans="2:19" ht="14.1" customHeight="1" x14ac:dyDescent="0.2">
      <c r="B611" s="156"/>
      <c r="D611" s="156"/>
      <c r="E611" s="118"/>
      <c r="F611" s="118"/>
      <c r="H611" s="157"/>
      <c r="K611" s="158"/>
      <c r="L611" s="158"/>
      <c r="M611" s="158"/>
      <c r="N611" s="158"/>
      <c r="O611" s="158"/>
      <c r="P611" s="158"/>
      <c r="Q611" s="158"/>
      <c r="R611" s="158"/>
      <c r="S611" s="158"/>
    </row>
    <row r="612" spans="2:19" ht="14.1" customHeight="1" x14ac:dyDescent="0.2">
      <c r="B612" s="156"/>
      <c r="D612" s="156"/>
      <c r="E612" s="118"/>
      <c r="F612" s="118"/>
      <c r="H612" s="157"/>
      <c r="K612" s="158"/>
      <c r="L612" s="158"/>
      <c r="M612" s="158"/>
      <c r="N612" s="158"/>
      <c r="O612" s="158"/>
      <c r="P612" s="158"/>
      <c r="Q612" s="158"/>
      <c r="R612" s="158"/>
      <c r="S612" s="158"/>
    </row>
    <row r="613" spans="2:19" ht="14.1" customHeight="1" x14ac:dyDescent="0.2">
      <c r="B613" s="156"/>
      <c r="D613" s="156"/>
      <c r="E613" s="118"/>
      <c r="F613" s="118"/>
      <c r="H613" s="157"/>
      <c r="K613" s="158"/>
      <c r="L613" s="158"/>
      <c r="M613" s="158"/>
      <c r="N613" s="158"/>
      <c r="O613" s="158"/>
      <c r="P613" s="158"/>
      <c r="Q613" s="158"/>
      <c r="R613" s="158"/>
      <c r="S613" s="158"/>
    </row>
    <row r="614" spans="2:19" ht="14.1" customHeight="1" x14ac:dyDescent="0.2">
      <c r="B614" s="156"/>
      <c r="D614" s="156"/>
      <c r="E614" s="118"/>
      <c r="F614" s="118"/>
      <c r="H614" s="157"/>
      <c r="K614" s="158"/>
      <c r="L614" s="158"/>
      <c r="M614" s="158"/>
      <c r="N614" s="158"/>
      <c r="O614" s="158"/>
      <c r="P614" s="158"/>
      <c r="Q614" s="158"/>
      <c r="R614" s="158"/>
      <c r="S614" s="158"/>
    </row>
    <row r="615" spans="2:19" ht="14.1" customHeight="1" x14ac:dyDescent="0.2">
      <c r="B615" s="156"/>
      <c r="D615" s="156"/>
      <c r="E615" s="118"/>
      <c r="F615" s="118"/>
      <c r="H615" s="157"/>
      <c r="K615" s="158"/>
      <c r="L615" s="158"/>
      <c r="M615" s="158"/>
      <c r="N615" s="158"/>
      <c r="O615" s="158"/>
      <c r="P615" s="158"/>
      <c r="Q615" s="158"/>
      <c r="R615" s="158"/>
      <c r="S615" s="158"/>
    </row>
    <row r="616" spans="2:19" ht="14.1" customHeight="1" x14ac:dyDescent="0.2">
      <c r="B616" s="156"/>
      <c r="D616" s="156"/>
      <c r="E616" s="118"/>
      <c r="F616" s="118"/>
      <c r="H616" s="157"/>
      <c r="K616" s="158"/>
      <c r="L616" s="158"/>
      <c r="M616" s="158"/>
      <c r="N616" s="158"/>
      <c r="O616" s="158"/>
      <c r="P616" s="158"/>
      <c r="Q616" s="158"/>
      <c r="R616" s="158"/>
      <c r="S616" s="158"/>
    </row>
    <row r="617" spans="2:19" ht="14.1" customHeight="1" x14ac:dyDescent="0.2">
      <c r="B617" s="156"/>
      <c r="D617" s="156"/>
      <c r="E617" s="118"/>
      <c r="F617" s="118"/>
      <c r="H617" s="157"/>
      <c r="K617" s="158"/>
      <c r="L617" s="158"/>
      <c r="M617" s="158"/>
      <c r="N617" s="158"/>
      <c r="O617" s="158"/>
      <c r="P617" s="158"/>
      <c r="Q617" s="158"/>
      <c r="R617" s="158"/>
      <c r="S617" s="158"/>
    </row>
    <row r="618" spans="2:19" ht="14.1" customHeight="1" x14ac:dyDescent="0.2">
      <c r="B618" s="156"/>
      <c r="D618" s="156"/>
      <c r="E618" s="118"/>
      <c r="F618" s="118"/>
      <c r="H618" s="157"/>
      <c r="K618" s="158"/>
      <c r="L618" s="158"/>
      <c r="M618" s="158"/>
      <c r="N618" s="158"/>
      <c r="O618" s="158"/>
      <c r="P618" s="158"/>
      <c r="Q618" s="158"/>
      <c r="R618" s="158"/>
      <c r="S618" s="158"/>
    </row>
    <row r="619" spans="2:19" ht="14.1" customHeight="1" x14ac:dyDescent="0.2">
      <c r="B619" s="156"/>
      <c r="D619" s="156"/>
      <c r="E619" s="118"/>
      <c r="F619" s="118"/>
      <c r="H619" s="157"/>
      <c r="K619" s="158"/>
      <c r="L619" s="158"/>
      <c r="M619" s="158"/>
      <c r="N619" s="158"/>
      <c r="O619" s="158"/>
      <c r="P619" s="158"/>
      <c r="Q619" s="158"/>
      <c r="R619" s="158"/>
      <c r="S619" s="158"/>
    </row>
    <row r="620" spans="2:19" ht="14.1" customHeight="1" x14ac:dyDescent="0.2">
      <c r="B620" s="156"/>
      <c r="D620" s="156"/>
      <c r="E620" s="118"/>
      <c r="F620" s="118"/>
      <c r="H620" s="157"/>
      <c r="K620" s="158"/>
      <c r="L620" s="158"/>
      <c r="M620" s="158"/>
      <c r="N620" s="158"/>
      <c r="O620" s="158"/>
      <c r="P620" s="158"/>
      <c r="Q620" s="158"/>
      <c r="R620" s="158"/>
      <c r="S620" s="158"/>
    </row>
    <row r="621" spans="2:19" ht="14.1" customHeight="1" x14ac:dyDescent="0.2">
      <c r="B621" s="156"/>
      <c r="D621" s="156"/>
      <c r="E621" s="118"/>
      <c r="F621" s="118"/>
      <c r="H621" s="157"/>
      <c r="K621" s="158"/>
      <c r="L621" s="158"/>
      <c r="M621" s="158"/>
      <c r="N621" s="158"/>
      <c r="O621" s="158"/>
      <c r="P621" s="158"/>
      <c r="Q621" s="158"/>
      <c r="R621" s="158"/>
      <c r="S621" s="158"/>
    </row>
    <row r="622" spans="2:19" ht="14.1" customHeight="1" x14ac:dyDescent="0.2">
      <c r="B622" s="156"/>
      <c r="D622" s="156"/>
      <c r="E622" s="118"/>
      <c r="F622" s="118"/>
      <c r="H622" s="157"/>
      <c r="K622" s="158"/>
      <c r="L622" s="158"/>
      <c r="M622" s="158"/>
      <c r="N622" s="158"/>
      <c r="O622" s="158"/>
      <c r="P622" s="158"/>
      <c r="Q622" s="158"/>
      <c r="R622" s="158"/>
      <c r="S622" s="158"/>
    </row>
    <row r="623" spans="2:19" ht="14.1" customHeight="1" x14ac:dyDescent="0.2">
      <c r="B623" s="156"/>
      <c r="D623" s="156"/>
      <c r="E623" s="118"/>
      <c r="F623" s="118"/>
      <c r="H623" s="157"/>
      <c r="K623" s="158"/>
      <c r="L623" s="158"/>
      <c r="M623" s="158"/>
      <c r="N623" s="158"/>
      <c r="O623" s="158"/>
      <c r="P623" s="158"/>
      <c r="Q623" s="158"/>
      <c r="R623" s="158"/>
      <c r="S623" s="158"/>
    </row>
    <row r="624" spans="2:19" ht="14.1" customHeight="1" x14ac:dyDescent="0.2">
      <c r="B624" s="156"/>
      <c r="D624" s="156"/>
      <c r="E624" s="118"/>
      <c r="F624" s="118"/>
      <c r="H624" s="157"/>
      <c r="K624" s="158"/>
      <c r="L624" s="158"/>
      <c r="M624" s="158"/>
      <c r="N624" s="158"/>
      <c r="O624" s="158"/>
      <c r="P624" s="158"/>
      <c r="Q624" s="158"/>
      <c r="R624" s="158"/>
      <c r="S624" s="158"/>
    </row>
    <row r="625" spans="2:19" ht="14.1" customHeight="1" x14ac:dyDescent="0.2">
      <c r="B625" s="156"/>
      <c r="C625" s="156"/>
      <c r="D625" s="118"/>
      <c r="E625" s="118"/>
      <c r="G625" s="157"/>
      <c r="K625" s="158"/>
      <c r="L625" s="158"/>
      <c r="M625" s="158"/>
      <c r="N625" s="158"/>
      <c r="O625" s="158"/>
      <c r="P625" s="158"/>
      <c r="Q625" s="158"/>
      <c r="R625" s="158"/>
      <c r="S625" s="158"/>
    </row>
    <row r="626" spans="2:19" ht="14.1" customHeight="1" x14ac:dyDescent="0.2">
      <c r="B626" s="156"/>
      <c r="C626" s="156"/>
      <c r="D626" s="118"/>
      <c r="E626" s="118"/>
      <c r="G626" s="157"/>
      <c r="K626" s="158"/>
      <c r="L626" s="158"/>
      <c r="M626" s="158"/>
      <c r="N626" s="158"/>
      <c r="O626" s="158"/>
      <c r="P626" s="158"/>
      <c r="Q626" s="158"/>
      <c r="R626" s="158"/>
      <c r="S626" s="158"/>
    </row>
    <row r="627" spans="2:19" ht="14.1" customHeight="1" x14ac:dyDescent="0.2">
      <c r="B627" s="156"/>
      <c r="C627" s="156"/>
      <c r="D627" s="118"/>
      <c r="E627" s="118"/>
      <c r="G627" s="157"/>
      <c r="K627" s="158"/>
      <c r="L627" s="158"/>
      <c r="M627" s="158"/>
      <c r="N627" s="158"/>
      <c r="O627" s="158"/>
      <c r="P627" s="158"/>
      <c r="Q627" s="158"/>
      <c r="R627" s="158"/>
      <c r="S627" s="158"/>
    </row>
    <row r="628" spans="2:19" ht="14.1" customHeight="1" x14ac:dyDescent="0.2">
      <c r="B628" s="156"/>
      <c r="C628" s="156"/>
      <c r="D628" s="118"/>
      <c r="E628" s="118"/>
      <c r="G628" s="157"/>
      <c r="K628" s="158"/>
      <c r="L628" s="158"/>
      <c r="M628" s="158"/>
      <c r="N628" s="158"/>
      <c r="O628" s="158"/>
      <c r="P628" s="158"/>
      <c r="Q628" s="158"/>
      <c r="R628" s="158"/>
      <c r="S628" s="158"/>
    </row>
    <row r="629" spans="2:19" ht="14.1" customHeight="1" x14ac:dyDescent="0.2">
      <c r="B629" s="156"/>
      <c r="C629" s="156"/>
      <c r="D629" s="118"/>
      <c r="E629" s="118"/>
      <c r="G629" s="157"/>
      <c r="K629" s="158"/>
      <c r="L629" s="158"/>
      <c r="M629" s="158"/>
      <c r="N629" s="158"/>
      <c r="O629" s="158"/>
      <c r="P629" s="158"/>
      <c r="Q629" s="158"/>
      <c r="R629" s="158"/>
      <c r="S629" s="158"/>
    </row>
    <row r="630" spans="2:19" ht="14.1" customHeight="1" x14ac:dyDescent="0.2">
      <c r="B630" s="156"/>
      <c r="C630" s="156"/>
      <c r="D630" s="118"/>
      <c r="E630" s="118"/>
      <c r="G630" s="157"/>
      <c r="K630" s="158"/>
      <c r="L630" s="158"/>
      <c r="M630" s="158"/>
      <c r="N630" s="158"/>
      <c r="O630" s="158"/>
      <c r="P630" s="158"/>
      <c r="Q630" s="158"/>
      <c r="R630" s="158"/>
      <c r="S630" s="158"/>
    </row>
    <row r="631" spans="2:19" ht="14.1" customHeight="1" x14ac:dyDescent="0.2">
      <c r="B631" s="156"/>
      <c r="C631" s="156"/>
      <c r="D631" s="118"/>
      <c r="E631" s="118"/>
      <c r="G631" s="157"/>
      <c r="K631" s="158"/>
      <c r="L631" s="158"/>
      <c r="M631" s="158"/>
      <c r="N631" s="158"/>
      <c r="O631" s="158"/>
      <c r="P631" s="158"/>
      <c r="Q631" s="158"/>
      <c r="R631" s="158"/>
      <c r="S631" s="158"/>
    </row>
    <row r="632" spans="2:19" ht="14.1" customHeight="1" x14ac:dyDescent="0.2">
      <c r="B632" s="156"/>
      <c r="C632" s="156"/>
      <c r="D632" s="118"/>
      <c r="E632" s="118"/>
      <c r="G632" s="157"/>
      <c r="K632" s="158"/>
      <c r="L632" s="158"/>
      <c r="M632" s="158"/>
      <c r="N632" s="158"/>
      <c r="O632" s="158"/>
      <c r="P632" s="158"/>
      <c r="Q632" s="158"/>
      <c r="R632" s="158"/>
      <c r="S632" s="158"/>
    </row>
    <row r="633" spans="2:19" ht="14.1" customHeight="1" x14ac:dyDescent="0.2">
      <c r="B633" s="156"/>
      <c r="C633" s="156"/>
      <c r="D633" s="118"/>
      <c r="E633" s="118"/>
      <c r="G633" s="157"/>
      <c r="K633" s="158"/>
      <c r="L633" s="158"/>
      <c r="M633" s="158"/>
      <c r="N633" s="158"/>
      <c r="O633" s="158"/>
      <c r="P633" s="158"/>
      <c r="Q633" s="158"/>
      <c r="R633" s="158"/>
      <c r="S633" s="158"/>
    </row>
    <row r="634" spans="2:19" ht="14.1" customHeight="1" x14ac:dyDescent="0.2">
      <c r="B634" s="156"/>
      <c r="C634" s="156"/>
      <c r="D634" s="118"/>
      <c r="E634" s="118"/>
      <c r="G634" s="157"/>
      <c r="K634" s="158"/>
      <c r="L634" s="158"/>
      <c r="M634" s="158"/>
      <c r="N634" s="158"/>
      <c r="O634" s="158"/>
      <c r="P634" s="158"/>
      <c r="Q634" s="158"/>
      <c r="R634" s="158"/>
      <c r="S634" s="158"/>
    </row>
    <row r="635" spans="2:19" ht="14.1" customHeight="1" x14ac:dyDescent="0.2">
      <c r="B635" s="156"/>
      <c r="C635" s="156"/>
      <c r="D635" s="118"/>
      <c r="E635" s="118"/>
      <c r="G635" s="157"/>
      <c r="K635" s="158"/>
      <c r="L635" s="158"/>
      <c r="M635" s="158"/>
      <c r="N635" s="158"/>
      <c r="O635" s="158"/>
      <c r="P635" s="158"/>
      <c r="Q635" s="158"/>
      <c r="R635" s="158"/>
      <c r="S635" s="158"/>
    </row>
    <row r="636" spans="2:19" ht="14.1" customHeight="1" x14ac:dyDescent="0.2">
      <c r="B636" s="156"/>
      <c r="C636" s="156"/>
      <c r="D636" s="118"/>
      <c r="E636" s="118"/>
      <c r="G636" s="157"/>
      <c r="K636" s="158"/>
      <c r="L636" s="158"/>
      <c r="M636" s="158"/>
      <c r="N636" s="158"/>
      <c r="O636" s="158"/>
      <c r="P636" s="158"/>
      <c r="Q636" s="158"/>
      <c r="R636" s="158"/>
      <c r="S636" s="158"/>
    </row>
    <row r="637" spans="2:19" ht="14.1" customHeight="1" x14ac:dyDescent="0.2">
      <c r="B637" s="156"/>
      <c r="C637" s="156"/>
      <c r="D637" s="118"/>
      <c r="E637" s="118"/>
      <c r="G637" s="157"/>
      <c r="K637" s="158"/>
      <c r="L637" s="158"/>
      <c r="M637" s="158"/>
      <c r="N637" s="158"/>
      <c r="O637" s="158"/>
      <c r="P637" s="158"/>
      <c r="Q637" s="158"/>
      <c r="R637" s="158"/>
      <c r="S637" s="158"/>
    </row>
    <row r="638" spans="2:19" ht="14.1" customHeight="1" x14ac:dyDescent="0.2">
      <c r="B638" s="156"/>
      <c r="C638" s="156"/>
      <c r="D638" s="118"/>
      <c r="E638" s="118"/>
      <c r="G638" s="157"/>
      <c r="K638" s="158"/>
      <c r="L638" s="158"/>
      <c r="M638" s="158"/>
      <c r="N638" s="158"/>
      <c r="O638" s="158"/>
      <c r="P638" s="158"/>
      <c r="Q638" s="158"/>
      <c r="R638" s="158"/>
      <c r="S638" s="158"/>
    </row>
    <row r="639" spans="2:19" ht="14.1" customHeight="1" x14ac:dyDescent="0.2">
      <c r="B639" s="156"/>
      <c r="C639" s="156"/>
      <c r="D639" s="118"/>
      <c r="E639" s="118"/>
      <c r="G639" s="157"/>
      <c r="K639" s="158"/>
      <c r="L639" s="158"/>
      <c r="M639" s="158"/>
      <c r="N639" s="158"/>
      <c r="O639" s="158"/>
      <c r="P639" s="158"/>
      <c r="Q639" s="158"/>
      <c r="R639" s="158"/>
      <c r="S639" s="158"/>
    </row>
    <row r="640" spans="2:19" ht="14.1" customHeight="1" x14ac:dyDescent="0.2">
      <c r="B640" s="156"/>
      <c r="C640" s="156"/>
      <c r="D640" s="118"/>
      <c r="E640" s="118"/>
      <c r="G640" s="157"/>
      <c r="K640" s="158"/>
      <c r="L640" s="158"/>
      <c r="M640" s="158"/>
      <c r="N640" s="158"/>
      <c r="O640" s="158"/>
      <c r="P640" s="158"/>
      <c r="Q640" s="158"/>
      <c r="R640" s="158"/>
      <c r="S640" s="158"/>
    </row>
    <row r="641" spans="2:19" x14ac:dyDescent="0.2">
      <c r="B641" s="156"/>
      <c r="C641" s="156"/>
      <c r="D641" s="118"/>
      <c r="E641" s="118"/>
      <c r="G641" s="157"/>
      <c r="K641" s="158"/>
      <c r="L641" s="158"/>
      <c r="M641" s="158"/>
      <c r="N641" s="158"/>
      <c r="O641" s="158"/>
      <c r="P641" s="158"/>
      <c r="Q641" s="158"/>
      <c r="R641" s="158"/>
      <c r="S641" s="158"/>
    </row>
    <row r="642" spans="2:19" x14ac:dyDescent="0.2">
      <c r="B642" s="156"/>
      <c r="C642" s="156"/>
      <c r="D642" s="118"/>
      <c r="E642" s="118"/>
      <c r="G642" s="157"/>
      <c r="K642" s="158"/>
      <c r="L642" s="158"/>
      <c r="M642" s="158"/>
      <c r="N642" s="158"/>
      <c r="O642" s="158"/>
      <c r="P642" s="158"/>
      <c r="Q642" s="158"/>
      <c r="R642" s="158"/>
      <c r="S642" s="158"/>
    </row>
    <row r="643" spans="2:19" x14ac:dyDescent="0.2">
      <c r="B643" s="156"/>
      <c r="C643" s="156"/>
      <c r="D643" s="118"/>
      <c r="E643" s="118"/>
      <c r="G643" s="157"/>
      <c r="K643" s="158"/>
      <c r="L643" s="158"/>
      <c r="M643" s="158"/>
      <c r="N643" s="158"/>
      <c r="O643" s="158"/>
      <c r="P643" s="158"/>
      <c r="Q643" s="158"/>
      <c r="R643" s="158"/>
      <c r="S643" s="158"/>
    </row>
    <row r="644" spans="2:19" x14ac:dyDescent="0.2">
      <c r="B644" s="156"/>
      <c r="C644" s="156"/>
      <c r="D644" s="118"/>
      <c r="E644" s="118"/>
      <c r="G644" s="157"/>
      <c r="K644" s="158"/>
      <c r="L644" s="158"/>
      <c r="M644" s="158"/>
      <c r="N644" s="158"/>
      <c r="O644" s="158"/>
      <c r="P644" s="158"/>
      <c r="Q644" s="158"/>
      <c r="R644" s="158"/>
      <c r="S644" s="158"/>
    </row>
    <row r="645" spans="2:19" x14ac:dyDescent="0.2">
      <c r="B645" s="156"/>
      <c r="C645" s="156"/>
      <c r="D645" s="118"/>
      <c r="E645" s="118"/>
      <c r="G645" s="157"/>
      <c r="K645" s="158"/>
      <c r="L645" s="158"/>
      <c r="M645" s="158"/>
      <c r="N645" s="158"/>
      <c r="O645" s="158"/>
      <c r="P645" s="158"/>
      <c r="Q645" s="158"/>
      <c r="R645" s="158"/>
      <c r="S645" s="158"/>
    </row>
    <row r="646" spans="2:19" x14ac:dyDescent="0.2">
      <c r="B646" s="156"/>
      <c r="C646" s="156"/>
      <c r="D646" s="118"/>
      <c r="E646" s="118"/>
      <c r="G646" s="157"/>
      <c r="K646" s="158"/>
      <c r="L646" s="158"/>
      <c r="M646" s="158"/>
      <c r="N646" s="158"/>
      <c r="O646" s="158"/>
      <c r="P646" s="158"/>
      <c r="Q646" s="158"/>
      <c r="R646" s="158"/>
      <c r="S646" s="158"/>
    </row>
    <row r="647" spans="2:19" x14ac:dyDescent="0.2">
      <c r="B647" s="156"/>
      <c r="C647" s="156"/>
      <c r="D647" s="118"/>
      <c r="E647" s="118"/>
      <c r="G647" s="157"/>
      <c r="K647" s="158"/>
      <c r="L647" s="158"/>
      <c r="M647" s="158"/>
      <c r="N647" s="158"/>
      <c r="O647" s="158"/>
      <c r="P647" s="158"/>
      <c r="Q647" s="158"/>
      <c r="R647" s="158"/>
      <c r="S647" s="158"/>
    </row>
    <row r="648" spans="2:19" x14ac:dyDescent="0.2">
      <c r="B648" s="156"/>
      <c r="C648" s="156"/>
      <c r="D648" s="118"/>
      <c r="E648" s="118"/>
      <c r="G648" s="157"/>
      <c r="K648" s="158"/>
      <c r="L648" s="158"/>
      <c r="M648" s="158"/>
      <c r="N648" s="158"/>
      <c r="O648" s="158"/>
      <c r="P648" s="158"/>
      <c r="Q648" s="158"/>
      <c r="R648" s="158"/>
      <c r="S648" s="158"/>
    </row>
    <row r="649" spans="2:19" x14ac:dyDescent="0.2">
      <c r="B649" s="156"/>
      <c r="C649" s="156"/>
      <c r="D649" s="118"/>
      <c r="E649" s="118"/>
      <c r="G649" s="157"/>
      <c r="K649" s="158"/>
      <c r="L649" s="158"/>
      <c r="M649" s="158"/>
      <c r="N649" s="158"/>
      <c r="O649" s="158"/>
      <c r="P649" s="158"/>
      <c r="Q649" s="158"/>
      <c r="R649" s="158"/>
      <c r="S649" s="158"/>
    </row>
    <row r="650" spans="2:19" x14ac:dyDescent="0.2">
      <c r="B650" s="156"/>
      <c r="C650" s="156"/>
      <c r="D650" s="118"/>
      <c r="E650" s="118"/>
      <c r="G650" s="157"/>
      <c r="K650" s="158"/>
      <c r="L650" s="158"/>
      <c r="M650" s="158"/>
      <c r="N650" s="158"/>
      <c r="O650" s="158"/>
      <c r="P650" s="158"/>
      <c r="Q650" s="158"/>
      <c r="R650" s="158"/>
      <c r="S650" s="158"/>
    </row>
    <row r="651" spans="2:19" x14ac:dyDescent="0.2">
      <c r="B651" s="156"/>
      <c r="C651" s="156"/>
      <c r="D651" s="118"/>
      <c r="E651" s="118"/>
      <c r="G651" s="157"/>
      <c r="K651" s="158"/>
      <c r="L651" s="158"/>
      <c r="M651" s="158"/>
      <c r="N651" s="158"/>
      <c r="O651" s="158"/>
      <c r="P651" s="158"/>
      <c r="Q651" s="158"/>
      <c r="R651" s="158"/>
      <c r="S651" s="158"/>
    </row>
    <row r="652" spans="2:19" x14ac:dyDescent="0.2">
      <c r="B652" s="156"/>
      <c r="C652" s="156"/>
      <c r="D652" s="118"/>
      <c r="E652" s="118"/>
      <c r="G652" s="157"/>
      <c r="K652" s="158"/>
      <c r="L652" s="158"/>
      <c r="M652" s="158"/>
      <c r="N652" s="158"/>
      <c r="O652" s="158"/>
      <c r="P652" s="158"/>
      <c r="Q652" s="158"/>
      <c r="R652" s="158"/>
      <c r="S652" s="158"/>
    </row>
    <row r="653" spans="2:19" x14ac:dyDescent="0.2">
      <c r="B653" s="156"/>
      <c r="C653" s="156"/>
      <c r="D653" s="118"/>
      <c r="E653" s="118"/>
      <c r="G653" s="157"/>
      <c r="K653" s="158"/>
      <c r="L653" s="158"/>
      <c r="M653" s="158"/>
      <c r="N653" s="158"/>
      <c r="O653" s="158"/>
      <c r="P653" s="158"/>
      <c r="Q653" s="158"/>
      <c r="R653" s="158"/>
      <c r="S653" s="158"/>
    </row>
    <row r="654" spans="2:19" x14ac:dyDescent="0.2">
      <c r="B654" s="156"/>
      <c r="C654" s="156"/>
      <c r="D654" s="118"/>
      <c r="E654" s="118"/>
      <c r="G654" s="157"/>
      <c r="K654" s="158"/>
      <c r="L654" s="158"/>
      <c r="M654" s="158"/>
      <c r="N654" s="158"/>
      <c r="O654" s="158"/>
      <c r="P654" s="158"/>
      <c r="Q654" s="158"/>
      <c r="R654" s="158"/>
      <c r="S654" s="158"/>
    </row>
    <row r="655" spans="2:19" x14ac:dyDescent="0.2">
      <c r="B655" s="156"/>
      <c r="C655" s="156"/>
      <c r="D655" s="118"/>
      <c r="E655" s="118"/>
      <c r="G655" s="157"/>
      <c r="K655" s="158"/>
      <c r="L655" s="158"/>
      <c r="M655" s="158"/>
      <c r="N655" s="158"/>
      <c r="O655" s="158"/>
      <c r="P655" s="158"/>
      <c r="Q655" s="158"/>
      <c r="R655" s="158"/>
      <c r="S655" s="158"/>
    </row>
    <row r="656" spans="2:19" x14ac:dyDescent="0.2">
      <c r="B656" s="156"/>
      <c r="C656" s="156"/>
      <c r="D656" s="118"/>
      <c r="E656" s="118"/>
      <c r="G656" s="157"/>
      <c r="K656" s="158"/>
      <c r="L656" s="158"/>
      <c r="M656" s="158"/>
      <c r="N656" s="158"/>
      <c r="O656" s="158"/>
      <c r="P656" s="158"/>
      <c r="Q656" s="158"/>
      <c r="R656" s="158"/>
      <c r="S656" s="158"/>
    </row>
    <row r="657" spans="2:19" x14ac:dyDescent="0.2">
      <c r="B657" s="156"/>
      <c r="C657" s="156"/>
      <c r="D657" s="118"/>
      <c r="E657" s="118"/>
      <c r="G657" s="157"/>
      <c r="K657" s="158"/>
      <c r="L657" s="158"/>
      <c r="M657" s="158"/>
      <c r="N657" s="158"/>
      <c r="O657" s="158"/>
      <c r="P657" s="158"/>
      <c r="Q657" s="158"/>
      <c r="R657" s="158"/>
      <c r="S657" s="158"/>
    </row>
    <row r="658" spans="2:19" x14ac:dyDescent="0.2">
      <c r="B658" s="156"/>
      <c r="C658" s="156"/>
      <c r="D658" s="118"/>
      <c r="E658" s="118"/>
      <c r="G658" s="157"/>
      <c r="K658" s="158"/>
      <c r="L658" s="158"/>
      <c r="M658" s="158"/>
      <c r="N658" s="158"/>
      <c r="O658" s="158"/>
      <c r="P658" s="158"/>
      <c r="Q658" s="158"/>
      <c r="R658" s="158"/>
      <c r="S658" s="158"/>
    </row>
    <row r="659" spans="2:19" x14ac:dyDescent="0.2">
      <c r="B659" s="156"/>
      <c r="C659" s="156"/>
      <c r="D659" s="118"/>
      <c r="E659" s="118"/>
      <c r="G659" s="157"/>
      <c r="K659" s="158"/>
      <c r="L659" s="158"/>
      <c r="M659" s="158"/>
      <c r="N659" s="158"/>
      <c r="O659" s="158"/>
      <c r="P659" s="158"/>
      <c r="Q659" s="158"/>
      <c r="R659" s="158"/>
      <c r="S659" s="158"/>
    </row>
    <row r="660" spans="2:19" x14ac:dyDescent="0.2">
      <c r="B660" s="156"/>
      <c r="C660" s="156"/>
      <c r="D660" s="118"/>
      <c r="E660" s="118"/>
      <c r="G660" s="157"/>
      <c r="K660" s="158"/>
      <c r="L660" s="158"/>
      <c r="M660" s="158"/>
      <c r="N660" s="158"/>
      <c r="O660" s="158"/>
      <c r="P660" s="158"/>
      <c r="Q660" s="158"/>
      <c r="R660" s="158"/>
      <c r="S660" s="158"/>
    </row>
    <row r="661" spans="2:19" x14ac:dyDescent="0.2">
      <c r="B661" s="156"/>
      <c r="C661" s="156"/>
      <c r="D661" s="118"/>
      <c r="E661" s="118"/>
      <c r="G661" s="157"/>
      <c r="K661" s="158"/>
      <c r="L661" s="158"/>
      <c r="M661" s="158"/>
      <c r="N661" s="158"/>
      <c r="O661" s="158"/>
      <c r="P661" s="158"/>
      <c r="Q661" s="158"/>
      <c r="R661" s="158"/>
      <c r="S661" s="158"/>
    </row>
    <row r="662" spans="2:19" x14ac:dyDescent="0.2">
      <c r="B662" s="156"/>
      <c r="C662" s="156"/>
      <c r="D662" s="118"/>
      <c r="E662" s="118"/>
      <c r="G662" s="157"/>
      <c r="K662" s="158"/>
      <c r="L662" s="158"/>
      <c r="M662" s="158"/>
      <c r="N662" s="158"/>
      <c r="O662" s="158"/>
      <c r="P662" s="158"/>
      <c r="Q662" s="158"/>
      <c r="R662" s="158"/>
      <c r="S662" s="158"/>
    </row>
    <row r="663" spans="2:19" x14ac:dyDescent="0.2">
      <c r="B663" s="156"/>
      <c r="C663" s="156"/>
      <c r="D663" s="118"/>
      <c r="E663" s="118"/>
      <c r="G663" s="157"/>
      <c r="K663" s="158"/>
      <c r="L663" s="158"/>
      <c r="M663" s="158"/>
      <c r="N663" s="158"/>
      <c r="O663" s="158"/>
      <c r="P663" s="158"/>
      <c r="Q663" s="158"/>
      <c r="R663" s="158"/>
      <c r="S663" s="158"/>
    </row>
    <row r="664" spans="2:19" x14ac:dyDescent="0.2">
      <c r="B664" s="156"/>
      <c r="C664" s="156"/>
      <c r="D664" s="118"/>
      <c r="E664" s="118"/>
      <c r="G664" s="157"/>
      <c r="K664" s="158"/>
      <c r="L664" s="158"/>
      <c r="M664" s="158"/>
      <c r="N664" s="158"/>
      <c r="O664" s="158"/>
      <c r="P664" s="158"/>
      <c r="Q664" s="158"/>
      <c r="R664" s="158"/>
      <c r="S664" s="158"/>
    </row>
    <row r="665" spans="2:19" x14ac:dyDescent="0.2">
      <c r="B665" s="156"/>
      <c r="C665" s="156"/>
      <c r="D665" s="118"/>
      <c r="E665" s="118"/>
      <c r="G665" s="157"/>
      <c r="K665" s="158"/>
      <c r="L665" s="158"/>
      <c r="M665" s="158"/>
      <c r="N665" s="158"/>
      <c r="O665" s="158"/>
      <c r="P665" s="158"/>
      <c r="Q665" s="158"/>
      <c r="R665" s="158"/>
      <c r="S665" s="158"/>
    </row>
    <row r="666" spans="2:19" x14ac:dyDescent="0.2">
      <c r="B666" s="156"/>
      <c r="C666" s="156"/>
      <c r="D666" s="118"/>
      <c r="E666" s="118"/>
      <c r="G666" s="157"/>
      <c r="K666" s="158"/>
      <c r="L666" s="158"/>
      <c r="M666" s="158"/>
      <c r="N666" s="158"/>
      <c r="O666" s="158"/>
      <c r="P666" s="158"/>
      <c r="Q666" s="158"/>
      <c r="R666" s="158"/>
      <c r="S666" s="158"/>
    </row>
    <row r="667" spans="2:19" x14ac:dyDescent="0.2">
      <c r="B667" s="156"/>
      <c r="C667" s="156"/>
      <c r="D667" s="118"/>
      <c r="E667" s="118"/>
      <c r="G667" s="157"/>
      <c r="K667" s="158"/>
      <c r="L667" s="158"/>
      <c r="M667" s="158"/>
      <c r="N667" s="158"/>
      <c r="O667" s="158"/>
      <c r="P667" s="158"/>
      <c r="Q667" s="158"/>
      <c r="R667" s="158"/>
      <c r="S667" s="158"/>
    </row>
    <row r="668" spans="2:19" x14ac:dyDescent="0.2">
      <c r="B668" s="156"/>
      <c r="C668" s="156"/>
      <c r="D668" s="118"/>
      <c r="E668" s="118"/>
      <c r="G668" s="157"/>
      <c r="K668" s="158"/>
      <c r="L668" s="158"/>
      <c r="M668" s="158"/>
      <c r="N668" s="158"/>
      <c r="O668" s="158"/>
      <c r="P668" s="158"/>
      <c r="Q668" s="158"/>
      <c r="R668" s="158"/>
      <c r="S668" s="158"/>
    </row>
    <row r="669" spans="2:19" x14ac:dyDescent="0.2">
      <c r="B669" s="156"/>
      <c r="C669" s="156"/>
      <c r="D669" s="118"/>
      <c r="E669" s="118"/>
      <c r="G669" s="157"/>
      <c r="K669" s="158"/>
      <c r="L669" s="158"/>
      <c r="M669" s="158"/>
      <c r="N669" s="158"/>
      <c r="O669" s="158"/>
      <c r="P669" s="158"/>
      <c r="Q669" s="158"/>
      <c r="R669" s="158"/>
      <c r="S669" s="158"/>
    </row>
    <row r="670" spans="2:19" x14ac:dyDescent="0.2">
      <c r="B670" s="156"/>
      <c r="C670" s="156"/>
      <c r="D670" s="118"/>
      <c r="E670" s="118"/>
      <c r="G670" s="157"/>
      <c r="K670" s="158"/>
      <c r="L670" s="158"/>
      <c r="M670" s="158"/>
      <c r="N670" s="158"/>
      <c r="O670" s="158"/>
      <c r="P670" s="158"/>
      <c r="Q670" s="158"/>
      <c r="R670" s="158"/>
      <c r="S670" s="158"/>
    </row>
    <row r="671" spans="2:19" x14ac:dyDescent="0.2">
      <c r="B671" s="156"/>
      <c r="C671" s="156"/>
      <c r="D671" s="118"/>
      <c r="E671" s="118"/>
      <c r="G671" s="157"/>
      <c r="K671" s="158"/>
      <c r="L671" s="158"/>
      <c r="M671" s="158"/>
      <c r="N671" s="158"/>
      <c r="O671" s="158"/>
      <c r="P671" s="158"/>
      <c r="Q671" s="158"/>
      <c r="R671" s="158"/>
      <c r="S671" s="158"/>
    </row>
    <row r="672" spans="2:19" x14ac:dyDescent="0.2">
      <c r="B672" s="156"/>
      <c r="C672" s="156"/>
      <c r="D672" s="118"/>
      <c r="E672" s="118"/>
      <c r="G672" s="157"/>
      <c r="K672" s="158"/>
      <c r="L672" s="158"/>
      <c r="M672" s="158"/>
      <c r="N672" s="158"/>
      <c r="O672" s="158"/>
      <c r="P672" s="158"/>
      <c r="Q672" s="158"/>
      <c r="R672" s="158"/>
      <c r="S672" s="158"/>
    </row>
    <row r="673" spans="2:19" x14ac:dyDescent="0.2">
      <c r="B673" s="156"/>
      <c r="C673" s="156"/>
      <c r="D673" s="118"/>
      <c r="E673" s="118"/>
      <c r="G673" s="157"/>
      <c r="K673" s="158"/>
      <c r="L673" s="158"/>
      <c r="M673" s="158"/>
      <c r="N673" s="158"/>
      <c r="O673" s="158"/>
      <c r="P673" s="158"/>
      <c r="Q673" s="158"/>
      <c r="R673" s="158"/>
      <c r="S673" s="158"/>
    </row>
    <row r="674" spans="2:19" x14ac:dyDescent="0.2">
      <c r="B674" s="156"/>
      <c r="C674" s="156"/>
      <c r="D674" s="118"/>
      <c r="E674" s="118"/>
      <c r="G674" s="157"/>
      <c r="K674" s="158"/>
      <c r="L674" s="158"/>
      <c r="M674" s="158"/>
      <c r="N674" s="158"/>
      <c r="O674" s="158"/>
      <c r="P674" s="158"/>
      <c r="Q674" s="158"/>
      <c r="R674" s="158"/>
      <c r="S674" s="158"/>
    </row>
    <row r="675" spans="2:19" x14ac:dyDescent="0.2">
      <c r="B675" s="156"/>
      <c r="C675" s="156"/>
      <c r="D675" s="118"/>
      <c r="E675" s="118"/>
      <c r="G675" s="157"/>
      <c r="K675" s="158"/>
      <c r="L675" s="158"/>
      <c r="M675" s="158"/>
      <c r="N675" s="158"/>
      <c r="O675" s="158"/>
      <c r="P675" s="158"/>
      <c r="Q675" s="158"/>
      <c r="R675" s="158"/>
      <c r="S675" s="158"/>
    </row>
    <row r="676" spans="2:19" x14ac:dyDescent="0.2">
      <c r="B676" s="156"/>
      <c r="C676" s="156"/>
      <c r="D676" s="118"/>
      <c r="E676" s="118"/>
      <c r="G676" s="157"/>
      <c r="K676" s="158"/>
      <c r="L676" s="158"/>
      <c r="M676" s="158"/>
      <c r="N676" s="158"/>
      <c r="O676" s="158"/>
      <c r="P676" s="158"/>
      <c r="Q676" s="158"/>
      <c r="R676" s="158"/>
      <c r="S676" s="158"/>
    </row>
    <row r="677" spans="2:19" x14ac:dyDescent="0.2">
      <c r="B677" s="156"/>
      <c r="C677" s="156"/>
      <c r="D677" s="118"/>
      <c r="E677" s="118"/>
      <c r="G677" s="157"/>
      <c r="K677" s="158"/>
      <c r="L677" s="158"/>
      <c r="M677" s="158"/>
      <c r="N677" s="158"/>
      <c r="O677" s="158"/>
      <c r="P677" s="158"/>
      <c r="Q677" s="158"/>
      <c r="R677" s="158"/>
      <c r="S677" s="158"/>
    </row>
    <row r="678" spans="2:19" x14ac:dyDescent="0.2">
      <c r="B678" s="156"/>
      <c r="C678" s="156"/>
      <c r="D678" s="118"/>
      <c r="E678" s="118"/>
      <c r="G678" s="157"/>
      <c r="K678" s="158"/>
      <c r="L678" s="158"/>
      <c r="M678" s="158"/>
      <c r="N678" s="158"/>
      <c r="O678" s="158"/>
      <c r="P678" s="158"/>
      <c r="Q678" s="158"/>
      <c r="R678" s="158"/>
      <c r="S678" s="158"/>
    </row>
    <row r="679" spans="2:19" x14ac:dyDescent="0.2">
      <c r="B679" s="156"/>
      <c r="C679" s="156"/>
      <c r="D679" s="118"/>
      <c r="E679" s="118"/>
      <c r="G679" s="157"/>
      <c r="K679" s="158"/>
      <c r="L679" s="158"/>
      <c r="M679" s="158"/>
      <c r="N679" s="158"/>
      <c r="O679" s="158"/>
      <c r="P679" s="158"/>
      <c r="Q679" s="158"/>
      <c r="R679" s="158"/>
      <c r="S679" s="158"/>
    </row>
    <row r="683" spans="2:19" x14ac:dyDescent="0.2">
      <c r="B683" s="156"/>
      <c r="C683" s="156"/>
      <c r="D683" s="118"/>
      <c r="E683" s="118"/>
      <c r="G683" s="157"/>
      <c r="K683" s="158"/>
      <c r="L683" s="158"/>
      <c r="M683" s="158"/>
      <c r="N683" s="158"/>
      <c r="O683" s="158"/>
      <c r="P683" s="158"/>
      <c r="Q683" s="158"/>
      <c r="R683" s="158"/>
      <c r="S683" s="158"/>
    </row>
    <row r="684" spans="2:19" x14ac:dyDescent="0.2">
      <c r="B684" s="156"/>
      <c r="C684" s="156"/>
      <c r="D684" s="118"/>
      <c r="E684" s="118"/>
      <c r="G684" s="157"/>
      <c r="K684" s="158"/>
      <c r="L684" s="158"/>
      <c r="M684" s="158"/>
      <c r="N684" s="158"/>
      <c r="O684" s="158"/>
      <c r="P684" s="158"/>
      <c r="Q684" s="158"/>
      <c r="R684" s="158"/>
      <c r="S684" s="158"/>
    </row>
    <row r="685" spans="2:19" x14ac:dyDescent="0.2">
      <c r="B685" s="156"/>
      <c r="C685" s="156"/>
      <c r="D685" s="118"/>
      <c r="E685" s="118"/>
      <c r="G685" s="157"/>
      <c r="K685" s="158"/>
      <c r="L685" s="158"/>
      <c r="M685" s="158"/>
      <c r="N685" s="158"/>
      <c r="O685" s="158"/>
      <c r="P685" s="158"/>
      <c r="Q685" s="158"/>
      <c r="R685" s="158"/>
      <c r="S685" s="158"/>
    </row>
    <row r="686" spans="2:19" x14ac:dyDescent="0.2">
      <c r="B686" s="156"/>
      <c r="C686" s="156"/>
      <c r="D686" s="118"/>
      <c r="E686" s="118"/>
      <c r="G686" s="157"/>
      <c r="K686" s="158"/>
      <c r="L686" s="158"/>
      <c r="M686" s="158"/>
      <c r="N686" s="158"/>
      <c r="O686" s="158"/>
      <c r="P686" s="158"/>
      <c r="Q686" s="158"/>
      <c r="R686" s="158"/>
      <c r="S686" s="158"/>
    </row>
    <row r="687" spans="2:19" x14ac:dyDescent="0.2">
      <c r="B687" s="156"/>
      <c r="C687" s="156"/>
      <c r="D687" s="118"/>
      <c r="E687" s="118"/>
      <c r="G687" s="157"/>
      <c r="K687" s="158"/>
      <c r="L687" s="158"/>
      <c r="M687" s="158"/>
      <c r="N687" s="158"/>
      <c r="O687" s="158"/>
      <c r="P687" s="158"/>
      <c r="Q687" s="158"/>
      <c r="R687" s="158"/>
      <c r="S687" s="158"/>
    </row>
    <row r="688" spans="2:19" x14ac:dyDescent="0.2">
      <c r="B688" s="156"/>
      <c r="C688" s="156"/>
      <c r="D688" s="118"/>
      <c r="E688" s="118"/>
      <c r="G688" s="157"/>
      <c r="K688" s="158"/>
      <c r="L688" s="158"/>
      <c r="M688" s="158"/>
      <c r="N688" s="158"/>
      <c r="O688" s="158"/>
      <c r="P688" s="158"/>
      <c r="Q688" s="158"/>
      <c r="R688" s="158"/>
      <c r="S688" s="158"/>
    </row>
    <row r="689" spans="2:19" x14ac:dyDescent="0.2">
      <c r="B689" s="156"/>
      <c r="C689" s="156"/>
      <c r="D689" s="118"/>
      <c r="E689" s="118"/>
      <c r="G689" s="157"/>
      <c r="K689" s="158"/>
      <c r="L689" s="158"/>
      <c r="M689" s="158"/>
      <c r="N689" s="158"/>
      <c r="O689" s="158"/>
      <c r="P689" s="158"/>
      <c r="Q689" s="158"/>
      <c r="R689" s="158"/>
      <c r="S689" s="158"/>
    </row>
    <row r="690" spans="2:19" x14ac:dyDescent="0.2">
      <c r="B690" s="156"/>
      <c r="C690" s="156"/>
      <c r="D690" s="118"/>
      <c r="E690" s="118"/>
      <c r="G690" s="157"/>
      <c r="K690" s="158"/>
      <c r="L690" s="158"/>
      <c r="M690" s="158"/>
      <c r="N690" s="158"/>
      <c r="O690" s="158"/>
      <c r="P690" s="158"/>
      <c r="Q690" s="158"/>
      <c r="R690" s="158"/>
      <c r="S690" s="158"/>
    </row>
    <row r="691" spans="2:19" x14ac:dyDescent="0.2">
      <c r="B691" s="156"/>
      <c r="C691" s="156"/>
      <c r="D691" s="118"/>
      <c r="E691" s="118"/>
      <c r="G691" s="157"/>
      <c r="K691" s="158"/>
      <c r="L691" s="158"/>
      <c r="M691" s="158"/>
      <c r="N691" s="158"/>
      <c r="O691" s="158"/>
      <c r="P691" s="158"/>
      <c r="Q691" s="158"/>
      <c r="R691" s="158"/>
      <c r="S691" s="158"/>
    </row>
    <row r="692" spans="2:19" x14ac:dyDescent="0.2">
      <c r="B692" s="156"/>
      <c r="C692" s="156"/>
      <c r="D692" s="118"/>
      <c r="E692" s="118"/>
      <c r="G692" s="157"/>
      <c r="K692" s="158"/>
      <c r="L692" s="158"/>
      <c r="M692" s="158"/>
      <c r="N692" s="158"/>
      <c r="O692" s="158"/>
      <c r="P692" s="158"/>
      <c r="Q692" s="158"/>
      <c r="R692" s="158"/>
      <c r="S692" s="158"/>
    </row>
    <row r="693" spans="2:19" x14ac:dyDescent="0.2">
      <c r="B693" s="156"/>
      <c r="C693" s="156"/>
      <c r="D693" s="118"/>
      <c r="E693" s="118"/>
      <c r="G693" s="157"/>
      <c r="K693" s="158"/>
      <c r="L693" s="158"/>
      <c r="M693" s="158"/>
      <c r="N693" s="158"/>
      <c r="O693" s="158"/>
      <c r="P693" s="158"/>
      <c r="Q693" s="158"/>
      <c r="R693" s="158"/>
      <c r="S693" s="158"/>
    </row>
    <row r="694" spans="2:19" x14ac:dyDescent="0.2">
      <c r="B694" s="156"/>
      <c r="C694" s="156"/>
      <c r="D694" s="118"/>
      <c r="E694" s="118"/>
      <c r="G694" s="157"/>
      <c r="K694" s="158"/>
      <c r="L694" s="158"/>
      <c r="M694" s="158"/>
      <c r="N694" s="158"/>
      <c r="O694" s="158"/>
      <c r="P694" s="158"/>
      <c r="Q694" s="158"/>
      <c r="R694" s="158"/>
      <c r="S694" s="158"/>
    </row>
    <row r="695" spans="2:19" x14ac:dyDescent="0.2">
      <c r="B695" s="156"/>
      <c r="C695" s="156"/>
      <c r="D695" s="118"/>
      <c r="E695" s="118"/>
      <c r="G695" s="157"/>
      <c r="K695" s="158"/>
      <c r="L695" s="158"/>
      <c r="M695" s="158"/>
      <c r="N695" s="158"/>
      <c r="O695" s="158"/>
      <c r="P695" s="158"/>
      <c r="Q695" s="158"/>
      <c r="R695" s="158"/>
      <c r="S695" s="158"/>
    </row>
    <row r="696" spans="2:19" x14ac:dyDescent="0.2">
      <c r="B696" s="156"/>
      <c r="C696" s="156"/>
      <c r="D696" s="118"/>
      <c r="E696" s="118"/>
      <c r="G696" s="157"/>
      <c r="K696" s="158"/>
      <c r="L696" s="158"/>
      <c r="M696" s="158"/>
      <c r="N696" s="158"/>
      <c r="O696" s="158"/>
      <c r="P696" s="158"/>
      <c r="Q696" s="158"/>
      <c r="R696" s="158"/>
      <c r="S696" s="158"/>
    </row>
    <row r="697" spans="2:19" x14ac:dyDescent="0.2">
      <c r="B697" s="156"/>
      <c r="C697" s="156"/>
      <c r="D697" s="118"/>
      <c r="E697" s="118"/>
      <c r="G697" s="157"/>
      <c r="K697" s="158"/>
      <c r="L697" s="158"/>
      <c r="M697" s="158"/>
      <c r="N697" s="158"/>
      <c r="O697" s="158"/>
      <c r="P697" s="158"/>
      <c r="Q697" s="158"/>
      <c r="R697" s="158"/>
      <c r="S697" s="158"/>
    </row>
    <row r="698" spans="2:19" x14ac:dyDescent="0.2">
      <c r="B698" s="156"/>
      <c r="C698" s="156"/>
      <c r="D698" s="118"/>
      <c r="E698" s="118"/>
      <c r="G698" s="157"/>
      <c r="K698" s="158"/>
      <c r="L698" s="158"/>
      <c r="M698" s="158"/>
      <c r="N698" s="158"/>
      <c r="O698" s="158"/>
      <c r="P698" s="158"/>
      <c r="Q698" s="158"/>
      <c r="R698" s="158"/>
      <c r="S698" s="158"/>
    </row>
    <row r="699" spans="2:19" x14ac:dyDescent="0.2">
      <c r="B699" s="156"/>
      <c r="C699" s="156"/>
      <c r="D699" s="118"/>
      <c r="E699" s="118"/>
      <c r="G699" s="157"/>
      <c r="K699" s="158"/>
      <c r="L699" s="158"/>
      <c r="M699" s="158"/>
      <c r="N699" s="158"/>
      <c r="O699" s="158"/>
      <c r="P699" s="158"/>
      <c r="Q699" s="158"/>
      <c r="R699" s="158"/>
      <c r="S699" s="158"/>
    </row>
    <row r="700" spans="2:19" x14ac:dyDescent="0.2">
      <c r="B700" s="156"/>
      <c r="C700" s="156"/>
      <c r="D700" s="118"/>
      <c r="E700" s="118"/>
      <c r="G700" s="157"/>
      <c r="K700" s="158"/>
      <c r="L700" s="158"/>
      <c r="M700" s="158"/>
      <c r="N700" s="158"/>
      <c r="O700" s="158"/>
      <c r="P700" s="158"/>
      <c r="Q700" s="158"/>
      <c r="R700" s="158"/>
      <c r="S700" s="158"/>
    </row>
    <row r="701" spans="2:19" x14ac:dyDescent="0.2">
      <c r="B701" s="156"/>
      <c r="C701" s="156"/>
      <c r="D701" s="118"/>
      <c r="E701" s="118"/>
      <c r="G701" s="157"/>
      <c r="K701" s="158"/>
      <c r="L701" s="158"/>
      <c r="M701" s="158"/>
      <c r="N701" s="158"/>
      <c r="O701" s="158"/>
      <c r="P701" s="158"/>
      <c r="Q701" s="158"/>
      <c r="R701" s="158"/>
      <c r="S701" s="158"/>
    </row>
    <row r="702" spans="2:19" x14ac:dyDescent="0.2">
      <c r="B702" s="156"/>
      <c r="C702" s="156"/>
      <c r="D702" s="118"/>
      <c r="E702" s="118"/>
      <c r="G702" s="157"/>
      <c r="K702" s="158"/>
      <c r="L702" s="158"/>
      <c r="M702" s="158"/>
      <c r="N702" s="158"/>
      <c r="O702" s="158"/>
      <c r="P702" s="158"/>
      <c r="Q702" s="158"/>
      <c r="R702" s="158"/>
      <c r="S702" s="158"/>
    </row>
    <row r="703" spans="2:19" x14ac:dyDescent="0.2">
      <c r="B703" s="156"/>
      <c r="C703" s="156"/>
      <c r="D703" s="118"/>
      <c r="E703" s="118"/>
      <c r="G703" s="157"/>
      <c r="K703" s="158"/>
      <c r="L703" s="158"/>
      <c r="M703" s="158"/>
      <c r="N703" s="158"/>
      <c r="O703" s="158"/>
      <c r="P703" s="158"/>
      <c r="Q703" s="158"/>
      <c r="R703" s="158"/>
      <c r="S703" s="158"/>
    </row>
    <row r="704" spans="2:19" x14ac:dyDescent="0.2">
      <c r="B704" s="156"/>
      <c r="C704" s="156"/>
      <c r="D704" s="118"/>
      <c r="E704" s="118"/>
      <c r="G704" s="157"/>
      <c r="K704" s="158"/>
      <c r="L704" s="158"/>
      <c r="M704" s="158"/>
      <c r="N704" s="158"/>
      <c r="O704" s="158"/>
      <c r="P704" s="158"/>
      <c r="Q704" s="158"/>
      <c r="R704" s="158"/>
      <c r="S704" s="158"/>
    </row>
    <row r="705" spans="2:19" x14ac:dyDescent="0.2">
      <c r="B705" s="156"/>
      <c r="C705" s="156"/>
      <c r="D705" s="118"/>
      <c r="E705" s="118"/>
      <c r="G705" s="157"/>
      <c r="K705" s="158"/>
      <c r="L705" s="158"/>
      <c r="M705" s="158"/>
      <c r="N705" s="158"/>
      <c r="O705" s="158"/>
      <c r="P705" s="158"/>
      <c r="Q705" s="158"/>
      <c r="R705" s="158"/>
      <c r="S705" s="158"/>
    </row>
    <row r="706" spans="2:19" x14ac:dyDescent="0.2">
      <c r="B706" s="156"/>
      <c r="C706" s="156"/>
      <c r="D706" s="118"/>
      <c r="E706" s="118"/>
      <c r="G706" s="157"/>
      <c r="K706" s="158"/>
      <c r="L706" s="158"/>
      <c r="M706" s="158"/>
      <c r="N706" s="158"/>
      <c r="O706" s="158"/>
      <c r="P706" s="158"/>
      <c r="Q706" s="158"/>
      <c r="R706" s="158"/>
      <c r="S706" s="158"/>
    </row>
    <row r="707" spans="2:19" x14ac:dyDescent="0.2">
      <c r="B707" s="156"/>
      <c r="C707" s="156"/>
      <c r="D707" s="118"/>
      <c r="E707" s="118"/>
      <c r="G707" s="157"/>
      <c r="K707" s="158"/>
      <c r="L707" s="158"/>
      <c r="M707" s="158"/>
      <c r="N707" s="158"/>
      <c r="O707" s="158"/>
      <c r="P707" s="158"/>
      <c r="Q707" s="158"/>
      <c r="R707" s="158"/>
      <c r="S707" s="158"/>
    </row>
    <row r="708" spans="2:19" x14ac:dyDescent="0.2">
      <c r="B708" s="156"/>
      <c r="C708" s="156"/>
      <c r="D708" s="118"/>
      <c r="E708" s="118"/>
      <c r="G708" s="157"/>
      <c r="K708" s="158"/>
      <c r="L708" s="158"/>
      <c r="M708" s="158"/>
      <c r="N708" s="158"/>
      <c r="O708" s="158"/>
      <c r="P708" s="158"/>
      <c r="Q708" s="158"/>
      <c r="R708" s="158"/>
      <c r="S708" s="158"/>
    </row>
    <row r="709" spans="2:19" x14ac:dyDescent="0.2">
      <c r="B709" s="156"/>
      <c r="C709" s="156"/>
      <c r="D709" s="118"/>
      <c r="E709" s="118"/>
      <c r="G709" s="157"/>
      <c r="K709" s="158"/>
      <c r="L709" s="158"/>
      <c r="M709" s="158"/>
      <c r="N709" s="158"/>
      <c r="O709" s="158"/>
      <c r="P709" s="158"/>
      <c r="Q709" s="158"/>
      <c r="R709" s="158"/>
      <c r="S709" s="158"/>
    </row>
    <row r="710" spans="2:19" x14ac:dyDescent="0.2">
      <c r="B710" s="156"/>
      <c r="C710" s="156"/>
      <c r="D710" s="118"/>
      <c r="E710" s="118"/>
      <c r="G710" s="157"/>
      <c r="K710" s="158"/>
      <c r="L710" s="158"/>
      <c r="M710" s="158"/>
      <c r="N710" s="158"/>
      <c r="O710" s="158"/>
      <c r="P710" s="158"/>
      <c r="Q710" s="158"/>
      <c r="R710" s="158"/>
      <c r="S710" s="158"/>
    </row>
    <row r="711" spans="2:19" x14ac:dyDescent="0.2">
      <c r="B711" s="156"/>
      <c r="C711" s="156"/>
      <c r="D711" s="118"/>
      <c r="E711" s="118"/>
      <c r="G711" s="157"/>
      <c r="K711" s="158"/>
      <c r="L711" s="158"/>
      <c r="M711" s="158"/>
      <c r="N711" s="158"/>
      <c r="O711" s="158"/>
      <c r="P711" s="158"/>
      <c r="Q711" s="158"/>
      <c r="R711" s="158"/>
      <c r="S711" s="158"/>
    </row>
    <row r="712" spans="2:19" x14ac:dyDescent="0.2">
      <c r="B712" s="156"/>
      <c r="C712" s="156"/>
      <c r="D712" s="118"/>
      <c r="E712" s="118"/>
      <c r="G712" s="157"/>
      <c r="K712" s="158"/>
      <c r="L712" s="158"/>
      <c r="M712" s="158"/>
      <c r="N712" s="158"/>
      <c r="O712" s="158"/>
      <c r="P712" s="158"/>
      <c r="Q712" s="158"/>
      <c r="R712" s="158"/>
      <c r="S712" s="158"/>
    </row>
    <row r="713" spans="2:19" x14ac:dyDescent="0.2">
      <c r="B713" s="156"/>
      <c r="C713" s="156"/>
      <c r="D713" s="118"/>
      <c r="E713" s="118"/>
      <c r="G713" s="157"/>
      <c r="K713" s="158"/>
      <c r="L713" s="158"/>
      <c r="M713" s="158"/>
      <c r="N713" s="158"/>
      <c r="O713" s="158"/>
      <c r="P713" s="158"/>
      <c r="Q713" s="158"/>
      <c r="R713" s="158"/>
      <c r="S713" s="158"/>
    </row>
    <row r="714" spans="2:19" x14ac:dyDescent="0.2">
      <c r="B714" s="156"/>
      <c r="C714" s="156"/>
      <c r="D714" s="118"/>
      <c r="E714" s="118"/>
      <c r="G714" s="157"/>
      <c r="K714" s="158"/>
      <c r="L714" s="158"/>
      <c r="M714" s="158"/>
      <c r="N714" s="158"/>
      <c r="O714" s="158"/>
      <c r="P714" s="158"/>
      <c r="Q714" s="158"/>
      <c r="R714" s="158"/>
      <c r="S714" s="158"/>
    </row>
    <row r="715" spans="2:19" x14ac:dyDescent="0.2">
      <c r="B715" s="156"/>
      <c r="C715" s="156"/>
      <c r="D715" s="118"/>
      <c r="E715" s="118"/>
      <c r="G715" s="157"/>
      <c r="K715" s="158"/>
      <c r="L715" s="158"/>
      <c r="M715" s="158"/>
      <c r="N715" s="158"/>
      <c r="O715" s="158"/>
      <c r="P715" s="158"/>
      <c r="Q715" s="158"/>
      <c r="R715" s="158"/>
      <c r="S715" s="158"/>
    </row>
    <row r="716" spans="2:19" x14ac:dyDescent="0.2">
      <c r="B716" s="156"/>
      <c r="C716" s="156"/>
      <c r="D716" s="118"/>
      <c r="E716" s="118"/>
      <c r="G716" s="157"/>
      <c r="K716" s="158"/>
      <c r="L716" s="158"/>
      <c r="M716" s="158"/>
      <c r="N716" s="158"/>
      <c r="O716" s="158"/>
      <c r="P716" s="158"/>
      <c r="Q716" s="158"/>
      <c r="R716" s="158"/>
      <c r="S716" s="158"/>
    </row>
    <row r="717" spans="2:19" x14ac:dyDescent="0.2">
      <c r="B717" s="156"/>
      <c r="C717" s="156"/>
      <c r="D717" s="118"/>
      <c r="E717" s="118"/>
      <c r="G717" s="157"/>
      <c r="K717" s="158"/>
      <c r="L717" s="158"/>
      <c r="M717" s="158"/>
      <c r="N717" s="158"/>
      <c r="O717" s="158"/>
      <c r="P717" s="158"/>
      <c r="Q717" s="158"/>
      <c r="R717" s="158"/>
      <c r="S717" s="158"/>
    </row>
    <row r="718" spans="2:19" x14ac:dyDescent="0.2">
      <c r="B718" s="156"/>
      <c r="C718" s="156"/>
      <c r="D718" s="118"/>
      <c r="E718" s="118"/>
      <c r="G718" s="157"/>
      <c r="K718" s="158"/>
      <c r="L718" s="158"/>
      <c r="M718" s="158"/>
      <c r="N718" s="158"/>
      <c r="O718" s="158"/>
      <c r="P718" s="158"/>
      <c r="Q718" s="158"/>
      <c r="R718" s="158"/>
      <c r="S718" s="158"/>
    </row>
    <row r="719" spans="2:19" x14ac:dyDescent="0.2">
      <c r="B719" s="156"/>
      <c r="C719" s="156"/>
      <c r="D719" s="118"/>
      <c r="E719" s="118"/>
      <c r="G719" s="157"/>
      <c r="K719" s="158"/>
      <c r="L719" s="158"/>
      <c r="M719" s="158"/>
      <c r="N719" s="158"/>
      <c r="O719" s="158"/>
      <c r="P719" s="158"/>
      <c r="Q719" s="158"/>
      <c r="R719" s="158"/>
      <c r="S719" s="158"/>
    </row>
    <row r="720" spans="2:19" x14ac:dyDescent="0.2">
      <c r="B720" s="156"/>
      <c r="C720" s="156"/>
      <c r="D720" s="118"/>
      <c r="E720" s="118"/>
      <c r="G720" s="157"/>
      <c r="K720" s="158"/>
      <c r="L720" s="158"/>
      <c r="M720" s="158"/>
      <c r="N720" s="158"/>
      <c r="O720" s="158"/>
      <c r="P720" s="158"/>
      <c r="Q720" s="158"/>
      <c r="R720" s="158"/>
      <c r="S720" s="158"/>
    </row>
  </sheetData>
  <sheetProtection algorithmName="SHA-512" hashValue="Ze99auXCl3FBa6vfO7D5ziH425mHctlped0cJY4C1xQGel6Zs2DJJIiAJapAz7D6xuVQNCxqyLdvPZcO/3iR0Q==" saltValue="mG4BLFTEPZsJyx3/sOPQvQ==" spinCount="100000" sheet="1" objects="1" scenarios="1" autoFilter="0"/>
  <autoFilter ref="B47:S552"/>
  <mergeCells count="26"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v>43725.351391203701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834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98</v>
      </c>
      <c r="C6" s="31"/>
      <c r="D6" s="31"/>
      <c r="E6" s="31"/>
      <c r="F6" s="31"/>
      <c r="G6" s="32"/>
      <c r="H6" s="32"/>
      <c r="I6" s="33"/>
      <c r="J6" s="32">
        <v>7.4100262246391004</v>
      </c>
      <c r="K6" s="32">
        <v>5.5543314944639262</v>
      </c>
      <c r="L6" s="32">
        <v>5.7829017620928171</v>
      </c>
      <c r="M6" s="32">
        <v>4.8069390909153649</v>
      </c>
      <c r="N6" s="32"/>
      <c r="O6" s="32"/>
      <c r="P6" s="32">
        <v>3.7022231676279391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1196</v>
      </c>
      <c r="C7" s="4">
        <v>0</v>
      </c>
      <c r="D7" s="4">
        <v>0</v>
      </c>
      <c r="E7" s="4">
        <v>0</v>
      </c>
      <c r="F7" s="4">
        <v>0</v>
      </c>
      <c r="G7" s="4" t="s">
        <v>132</v>
      </c>
      <c r="H7" s="4">
        <v>2.04</v>
      </c>
      <c r="I7" s="34">
        <v>44.826564945395454</v>
      </c>
      <c r="J7" s="35" t="s">
        <v>1238</v>
      </c>
      <c r="K7" s="35" t="s">
        <v>1238</v>
      </c>
      <c r="L7" s="35" t="s">
        <v>1238</v>
      </c>
      <c r="M7" s="35" t="s">
        <v>1238</v>
      </c>
      <c r="N7" s="4" t="s">
        <v>132</v>
      </c>
      <c r="O7" s="4" t="s">
        <v>132</v>
      </c>
      <c r="P7" s="35" t="s">
        <v>137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 xml:space="preserve"> </v>
      </c>
      <c r="T7" s="37" t="str">
        <f>IF(ISERROR((IF((G7/H7-1)&lt;$T$5,(G7/H7-1)+A7,"")))=TRUE," ",((IF((G7/H7-1)&lt;$T$5,(G7/H7-1)+A7,""))))</f>
        <v xml:space="preserve"> </v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1196</v>
      </c>
      <c r="AP7" t="s">
        <v>1239</v>
      </c>
      <c r="AQ7" s="22" t="e">
        <v>#VALUE!</v>
      </c>
      <c r="AR7" s="21" t="e">
        <v>#VALUE!</v>
      </c>
      <c r="AS7" t="s">
        <v>137</v>
      </c>
      <c r="AT7" t="e">
        <v>#VALUE!</v>
      </c>
      <c r="AU7" t="e">
        <v>#VALUE!</v>
      </c>
      <c r="AV7" t="s">
        <v>1240</v>
      </c>
    </row>
    <row r="8" spans="1:48" x14ac:dyDescent="0.25">
      <c r="A8" s="14">
        <v>1.1000000000000001E-10</v>
      </c>
      <c r="B8" t="s">
        <v>41</v>
      </c>
      <c r="C8" s="4">
        <v>9</v>
      </c>
      <c r="D8" s="4">
        <v>0</v>
      </c>
      <c r="E8" s="4">
        <v>6</v>
      </c>
      <c r="F8" s="4">
        <v>15</v>
      </c>
      <c r="G8" s="4">
        <v>27.100000381469727</v>
      </c>
      <c r="H8" s="4">
        <v>23.9</v>
      </c>
      <c r="I8" s="34">
        <v>2467.9227985157208</v>
      </c>
      <c r="J8" s="35">
        <v>19.430894308943088</v>
      </c>
      <c r="K8" s="35">
        <v>13.641552511415524</v>
      </c>
      <c r="L8" s="35">
        <v>7.8833256146078803</v>
      </c>
      <c r="M8" s="35">
        <v>6.6858055158327536</v>
      </c>
      <c r="N8" s="4">
        <v>1.23</v>
      </c>
      <c r="O8" s="4">
        <v>311.371237458194</v>
      </c>
      <c r="P8" s="35">
        <v>2.8326359832635988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/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/>
      </c>
      <c r="V8" s="37" t="str">
        <f t="shared" ref="V8:V71" si="3">IF(ISERROR((IF(((J8/$J$6-1))&lt;($V$5/100),((J8/$J$6-1)),"")))=TRUE," ",((IF(((J8/$J$6-1))&lt;($V$5/100),((J8/$J$6-1)),""))))</f>
        <v/>
      </c>
      <c r="W8" s="37" t="str">
        <f t="shared" ref="W8:W71" si="4">IF(ISERROR((IF(((L8/$L$6-1))&gt;($W$5/100),((L8/$L$6-1)),"")))=TRUE," ",((IF(((L8/$L$6-1))&gt;($W$5/100),((L8/$L$6-1)),""))))</f>
        <v/>
      </c>
      <c r="X8" s="37" t="str">
        <f t="shared" ref="X8:X71" si="5">IF(ISERROR((IF(((L8/$L$6-1))&lt;($X$5/100),((L8/$L$6-1)),"")))=TRUE," ",((IF(((L8/$L$6-1))&lt;($X$5/100),((L8/$L$6-1)),""))))</f>
        <v/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>
        <f t="shared" ref="AG8:AG71" si="14">IF(ISERROR((IF((AND(P8&gt;$AG$6,P8&lt;$AG$5))=TRUE,P8+A8," ")))=TRUE," ",((IF((AND(P8&gt;$AG$6,P8&lt;$AG$5))=TRUE,P8+A8," "))))</f>
        <v>2.8326359833735988</v>
      </c>
      <c r="AH8" s="38" t="str">
        <f t="shared" ref="AH8:AH71" si="15">IF(ISERROR(((IF(P8&lt;$AH$5,P8+A8," "))))=TRUE," ",((IF(P8&lt;$AH$5,P8+A8," "))))</f>
        <v xml:space="preserve"> </v>
      </c>
      <c r="AI8" s="1">
        <f t="shared" ref="AI8:AI71" si="16">IF(ISERROR((RANK(AG8,AG$7:AG$391,0)))=TRUE," ",((RANK(AG8,AG$7:AG$391,0))))</f>
        <v>31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41</v>
      </c>
      <c r="AP8" t="s">
        <v>1239</v>
      </c>
      <c r="AQ8" s="22">
        <v>-162.22436628271791</v>
      </c>
      <c r="AR8" s="21">
        <v>-36.321278467558216</v>
      </c>
      <c r="AS8">
        <v>13.389122935019792</v>
      </c>
      <c r="AT8">
        <v>162.22436628271791</v>
      </c>
      <c r="AU8">
        <v>36.321278467558216</v>
      </c>
      <c r="AV8" t="s">
        <v>1241</v>
      </c>
    </row>
    <row r="9" spans="1:48" x14ac:dyDescent="0.25">
      <c r="A9" s="14">
        <v>1.2E-10</v>
      </c>
      <c r="B9" t="s">
        <v>79</v>
      </c>
      <c r="C9" s="4">
        <v>0</v>
      </c>
      <c r="D9" s="4">
        <v>0</v>
      </c>
      <c r="E9" s="4">
        <v>0</v>
      </c>
      <c r="F9" s="4">
        <v>0</v>
      </c>
      <c r="G9" s="4" t="s">
        <v>132</v>
      </c>
      <c r="H9" s="4">
        <v>4.32</v>
      </c>
      <c r="I9" s="34">
        <v>75.338764614109991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 t="s">
        <v>132</v>
      </c>
      <c r="O9" s="4" t="s">
        <v>132</v>
      </c>
      <c r="P9" s="35" t="s">
        <v>137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ref="S9:S71" si="22">IF(ISERROR((IF((G9/H9-1)&gt;($S$5/100),(G9/H9-1)+A9,"")))=TRUE," ",((IF((G9/H9-1)&gt;($S$5/100),(G9/H9-1)+A9,""))))</f>
        <v xml:space="preserve"> </v>
      </c>
      <c r="T9" s="37" t="str">
        <f t="shared" ref="T9:T72" si="23">IF(ISERROR((IF((G9/H9-1)&lt;($T$5/100),(G9/H9-1)+A9,"")))=TRUE," ",((IF((G9/H9-1)&lt;($T$5/100),(G9/H9-1)+A9,""))))</f>
        <v xml:space="preserve"> </v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 t="str">
        <f t="shared" si="10"/>
        <v xml:space="preserve"> 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79</v>
      </c>
      <c r="AP9" t="s">
        <v>1242</v>
      </c>
      <c r="AQ9" s="22" t="e">
        <v>#VALUE!</v>
      </c>
      <c r="AR9" s="21" t="e">
        <v>#VALUE!</v>
      </c>
      <c r="AS9" t="s">
        <v>137</v>
      </c>
      <c r="AT9" t="e">
        <v>#VALUE!</v>
      </c>
      <c r="AU9" t="e">
        <v>#VALUE!</v>
      </c>
      <c r="AV9" t="s">
        <v>1243</v>
      </c>
    </row>
    <row r="10" spans="1:48" x14ac:dyDescent="0.25">
      <c r="A10" s="14">
        <v>1.2999999999999999E-10</v>
      </c>
      <c r="B10" t="s">
        <v>875</v>
      </c>
      <c r="C10" s="4">
        <v>2</v>
      </c>
      <c r="D10" s="4">
        <v>0</v>
      </c>
      <c r="E10" s="4">
        <v>0</v>
      </c>
      <c r="F10" s="4">
        <v>2</v>
      </c>
      <c r="G10" s="4">
        <v>24.399999618530273</v>
      </c>
      <c r="H10" s="4">
        <v>14.58</v>
      </c>
      <c r="I10" s="34">
        <v>619.23115328667984</v>
      </c>
      <c r="J10" s="35" t="s">
        <v>1238</v>
      </c>
      <c r="K10" s="35" t="s">
        <v>1238</v>
      </c>
      <c r="L10" s="35">
        <v>8.207283289241623</v>
      </c>
      <c r="M10" s="35">
        <v>7.1400531261986959</v>
      </c>
      <c r="N10" s="4" t="s">
        <v>132</v>
      </c>
      <c r="O10" s="4" t="s">
        <v>132</v>
      </c>
      <c r="P10" s="35" t="s">
        <v>137</v>
      </c>
      <c r="Q10" s="36">
        <f t="shared" si="0"/>
        <v>100.00000000013</v>
      </c>
      <c r="R10" s="36" t="str">
        <f t="shared" si="1"/>
        <v xml:space="preserve"> </v>
      </c>
      <c r="S10" s="37">
        <f t="shared" si="22"/>
        <v>0.67352535119517642</v>
      </c>
      <c r="T10" s="37" t="str">
        <f t="shared" si="23"/>
        <v/>
      </c>
      <c r="U10" s="37" t="str">
        <f t="shared" si="2"/>
        <v xml:space="preserve"> </v>
      </c>
      <c r="V10" s="37" t="str">
        <f>IF(ISERROR((IF(((J10/$J$6-1))&lt;($V$5/100),((J10/$J$6-1)),"")))=TRUE," ",((IF(((J10/$J$6-1))&lt;($V$5/100),((J10/$J$6-1)),""))))</f>
        <v xml:space="preserve"> </v>
      </c>
      <c r="W10" s="37" t="str">
        <f t="shared" si="4"/>
        <v/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2</v>
      </c>
      <c r="AD10" s="1" t="str">
        <f t="shared" si="11"/>
        <v xml:space="preserve"> </v>
      </c>
      <c r="AE10" s="1">
        <f t="shared" si="12"/>
        <v>8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875</v>
      </c>
      <c r="AP10" t="s">
        <v>1244</v>
      </c>
      <c r="AQ10" s="22" t="e">
        <v>#VALUE!</v>
      </c>
      <c r="AR10" s="21">
        <v>-41.923270131281434</v>
      </c>
      <c r="AS10">
        <v>67.352535106517635</v>
      </c>
      <c r="AT10" t="e">
        <v>#VALUE!</v>
      </c>
      <c r="AU10">
        <v>41.923270131281434</v>
      </c>
      <c r="AV10" t="s">
        <v>1245</v>
      </c>
    </row>
    <row r="11" spans="1:48" x14ac:dyDescent="0.25">
      <c r="A11" s="14">
        <v>1.3999999999999998E-10</v>
      </c>
      <c r="B11" t="s">
        <v>29</v>
      </c>
      <c r="C11" s="4">
        <v>13</v>
      </c>
      <c r="D11" s="4">
        <v>1</v>
      </c>
      <c r="E11" s="4">
        <v>13</v>
      </c>
      <c r="F11" s="4">
        <v>27</v>
      </c>
      <c r="G11" s="4">
        <v>8.0799999237060547</v>
      </c>
      <c r="H11" s="4">
        <v>7.5</v>
      </c>
      <c r="I11" s="34">
        <v>6801.41624988493</v>
      </c>
      <c r="J11" s="35">
        <v>6.9573283858998138</v>
      </c>
      <c r="K11" s="35">
        <v>4.7229219143576824</v>
      </c>
      <c r="L11" s="35" t="s">
        <v>1238</v>
      </c>
      <c r="M11" s="35" t="s">
        <v>1238</v>
      </c>
      <c r="N11" s="4">
        <v>1.0780000000000001</v>
      </c>
      <c r="O11" s="4">
        <v>-11.928104575163392</v>
      </c>
      <c r="P11" s="35">
        <v>4.4000000000000004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2"/>
        <v/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 t="str">
        <f t="shared" si="10"/>
        <v xml:space="preserve"> 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>
        <f t="shared" si="14"/>
        <v>4.4000000001400004</v>
      </c>
      <c r="AH11" s="38" t="str">
        <f t="shared" si="15"/>
        <v xml:space="preserve"> </v>
      </c>
      <c r="AI11" s="1">
        <f t="shared" si="16"/>
        <v>19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29</v>
      </c>
      <c r="AP11" t="s">
        <v>1246</v>
      </c>
      <c r="AQ11" s="22">
        <v>6.1092609528697661</v>
      </c>
      <c r="AR11" s="21" t="e">
        <v>#VALUE!</v>
      </c>
      <c r="AS11">
        <v>7.7333323160807321</v>
      </c>
      <c r="AT11">
        <v>-6.1092609528697661</v>
      </c>
      <c r="AU11" t="e">
        <v>#VALUE!</v>
      </c>
      <c r="AV11" t="s">
        <v>1247</v>
      </c>
    </row>
    <row r="12" spans="1:48" x14ac:dyDescent="0.25">
      <c r="A12" s="14">
        <v>1.4999999999999997E-10</v>
      </c>
      <c r="B12" t="s">
        <v>63</v>
      </c>
      <c r="C12" s="4">
        <v>3</v>
      </c>
      <c r="D12" s="4">
        <v>0</v>
      </c>
      <c r="E12" s="4">
        <v>3</v>
      </c>
      <c r="F12" s="4">
        <v>6</v>
      </c>
      <c r="G12" s="4">
        <v>11.309999465942383</v>
      </c>
      <c r="H12" s="4">
        <v>9.4</v>
      </c>
      <c r="I12" s="34">
        <v>303.27340662948444</v>
      </c>
      <c r="J12" s="35">
        <v>4.9473684210526319</v>
      </c>
      <c r="K12" s="35" t="s">
        <v>1238</v>
      </c>
      <c r="L12" s="35">
        <v>4.6496941362916004</v>
      </c>
      <c r="M12" s="35">
        <v>3.6951599496221661</v>
      </c>
      <c r="N12" s="4">
        <v>1.9000000000000001</v>
      </c>
      <c r="O12" s="4">
        <v>56.765676567656783</v>
      </c>
      <c r="P12" s="35" t="s">
        <v>137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2"/>
        <v>0.20319143269706186</v>
      </c>
      <c r="T12" s="37" t="str">
        <f t="shared" si="23"/>
        <v/>
      </c>
      <c r="U12" s="37" t="str">
        <f t="shared" si="2"/>
        <v/>
      </c>
      <c r="V12" s="37">
        <f t="shared" si="3"/>
        <v>-0.33234130742990864</v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>
        <f t="shared" si="7"/>
        <v>9</v>
      </c>
      <c r="AA12" s="1" t="str">
        <f t="shared" si="8"/>
        <v xml:space="preserve"> </v>
      </c>
      <c r="AB12" s="1" t="str">
        <f t="shared" si="9"/>
        <v xml:space="preserve"> </v>
      </c>
      <c r="AC12" s="1">
        <f t="shared" si="10"/>
        <v>32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>
        <f t="shared" si="18"/>
        <v>56.765676567806786</v>
      </c>
      <c r="AL12" s="25" t="str">
        <f t="shared" si="19"/>
        <v xml:space="preserve"> </v>
      </c>
      <c r="AM12" s="1">
        <f t="shared" si="20"/>
        <v>6</v>
      </c>
      <c r="AN12" s="1" t="str">
        <f t="shared" si="21"/>
        <v xml:space="preserve"> </v>
      </c>
      <c r="AO12" t="s">
        <v>63</v>
      </c>
      <c r="AP12" t="s">
        <v>1248</v>
      </c>
      <c r="AQ12" s="22">
        <v>33.234130742990864</v>
      </c>
      <c r="AR12" s="21">
        <v>19.595830474407229</v>
      </c>
      <c r="AS12">
        <v>20.319143254706184</v>
      </c>
      <c r="AT12">
        <v>-33.234130742990864</v>
      </c>
      <c r="AU12">
        <v>-19.595830474407229</v>
      </c>
      <c r="AV12" t="s">
        <v>1249</v>
      </c>
    </row>
    <row r="13" spans="1:48" x14ac:dyDescent="0.25">
      <c r="A13" s="14">
        <v>1.5999999999999996E-10</v>
      </c>
      <c r="B13" t="s">
        <v>76</v>
      </c>
      <c r="C13" s="4">
        <v>3</v>
      </c>
      <c r="D13" s="4">
        <v>0</v>
      </c>
      <c r="E13" s="4">
        <v>1</v>
      </c>
      <c r="F13" s="4">
        <v>4</v>
      </c>
      <c r="G13" s="4">
        <v>3.3650000095367432</v>
      </c>
      <c r="H13" s="4">
        <v>2.69</v>
      </c>
      <c r="I13" s="34">
        <v>287.6519360081964</v>
      </c>
      <c r="J13" s="35">
        <v>12.511627906976743</v>
      </c>
      <c r="K13" s="35">
        <v>3.7361111111111112</v>
      </c>
      <c r="L13" s="35">
        <v>5.6033216031280553</v>
      </c>
      <c r="M13" s="35">
        <v>4.9077037671232882</v>
      </c>
      <c r="N13" s="4">
        <v>0.215</v>
      </c>
      <c r="O13" s="4">
        <v>399.99999999999994</v>
      </c>
      <c r="P13" s="35" t="s">
        <v>137</v>
      </c>
      <c r="Q13" s="36">
        <f t="shared" si="0"/>
        <v>75.00000000016</v>
      </c>
      <c r="R13" s="36" t="str">
        <f t="shared" si="1"/>
        <v xml:space="preserve"> </v>
      </c>
      <c r="S13" s="37">
        <f t="shared" si="22"/>
        <v>0.25092937173499741</v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23</v>
      </c>
      <c r="AD13" s="1" t="str">
        <f t="shared" si="11"/>
        <v xml:space="preserve"> </v>
      </c>
      <c r="AE13" s="1">
        <f t="shared" si="12"/>
        <v>24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76</v>
      </c>
      <c r="AP13" t="s">
        <v>1250</v>
      </c>
      <c r="AQ13" s="22">
        <v>-68.8472824208677</v>
      </c>
      <c r="AR13" s="21">
        <v>3.1053641640935048</v>
      </c>
      <c r="AS13">
        <v>25.09293715749974</v>
      </c>
      <c r="AT13">
        <v>68.8472824208677</v>
      </c>
      <c r="AU13">
        <v>-3.1053641640935048</v>
      </c>
      <c r="AV13" t="s">
        <v>1251</v>
      </c>
    </row>
    <row r="14" spans="1:48" x14ac:dyDescent="0.25">
      <c r="A14" s="14">
        <v>1.6999999999999996E-10</v>
      </c>
      <c r="B14" t="s">
        <v>77</v>
      </c>
      <c r="C14" s="4">
        <v>0</v>
      </c>
      <c r="D14" s="4">
        <v>0</v>
      </c>
      <c r="E14" s="4">
        <v>1</v>
      </c>
      <c r="F14" s="4">
        <v>1</v>
      </c>
      <c r="G14" s="4" t="s">
        <v>132</v>
      </c>
      <c r="H14" s="4">
        <v>4.45</v>
      </c>
      <c r="I14" s="34">
        <v>337.58567264918037</v>
      </c>
      <c r="J14" s="35" t="s">
        <v>1238</v>
      </c>
      <c r="K14" s="35" t="s">
        <v>1238</v>
      </c>
      <c r="L14" s="35">
        <v>12.380100671140939</v>
      </c>
      <c r="M14" s="35">
        <v>6.4724035087719294</v>
      </c>
      <c r="N14" s="4" t="s">
        <v>132</v>
      </c>
      <c r="O14" s="4" t="s">
        <v>132</v>
      </c>
      <c r="P14" s="35" t="s">
        <v>137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 xml:space="preserve"> </v>
      </c>
      <c r="T14" s="37" t="str">
        <f t="shared" si="23"/>
        <v xml:space="preserve"> </v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/>
      </c>
      <c r="X14" s="37" t="str">
        <f t="shared" si="5"/>
        <v/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77</v>
      </c>
      <c r="AP14" t="s">
        <v>1244</v>
      </c>
      <c r="AQ14" s="22" t="e">
        <v>#VALUE!</v>
      </c>
      <c r="AR14" s="21">
        <v>-114.0811167205547</v>
      </c>
      <c r="AS14" t="s">
        <v>137</v>
      </c>
      <c r="AT14" t="e">
        <v>#VALUE!</v>
      </c>
      <c r="AU14">
        <v>114.0811167205547</v>
      </c>
      <c r="AV14" t="s">
        <v>1252</v>
      </c>
    </row>
    <row r="15" spans="1:48" x14ac:dyDescent="0.25">
      <c r="A15" s="14">
        <v>1.7999999999999995E-10</v>
      </c>
      <c r="B15" t="s">
        <v>887</v>
      </c>
      <c r="C15" s="4">
        <v>0</v>
      </c>
      <c r="D15" s="4">
        <v>5</v>
      </c>
      <c r="E15" s="4">
        <v>4</v>
      </c>
      <c r="F15" s="4">
        <v>9</v>
      </c>
      <c r="G15" s="4">
        <v>1.3600000143051147</v>
      </c>
      <c r="H15" s="4">
        <v>1.35</v>
      </c>
      <c r="I15" s="34">
        <v>211.89027547718436</v>
      </c>
      <c r="J15" s="35" t="s">
        <v>1238</v>
      </c>
      <c r="K15" s="35" t="s">
        <v>1238</v>
      </c>
      <c r="L15" s="35" t="s">
        <v>1238</v>
      </c>
      <c r="M15" s="35" t="s">
        <v>1238</v>
      </c>
      <c r="N15" s="4" t="s">
        <v>132</v>
      </c>
      <c r="O15" s="4" t="s">
        <v>132</v>
      </c>
      <c r="P15" s="35" t="s">
        <v>137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887</v>
      </c>
      <c r="AP15" t="s">
        <v>1246</v>
      </c>
      <c r="AQ15" s="22" t="e">
        <v>#VALUE!</v>
      </c>
      <c r="AR15" s="21" t="e">
        <v>#VALUE!</v>
      </c>
      <c r="AS15">
        <v>0.7407418003788635</v>
      </c>
      <c r="AT15" t="e">
        <v>#VALUE!</v>
      </c>
      <c r="AU15" t="e">
        <v>#VALUE!</v>
      </c>
      <c r="AV15" t="s">
        <v>1253</v>
      </c>
    </row>
    <row r="16" spans="1:48" x14ac:dyDescent="0.25">
      <c r="A16" s="14">
        <v>1.8999999999999994E-10</v>
      </c>
      <c r="B16" t="s">
        <v>92</v>
      </c>
      <c r="C16" s="4">
        <v>0</v>
      </c>
      <c r="D16" s="4">
        <v>0</v>
      </c>
      <c r="E16" s="4">
        <v>0</v>
      </c>
      <c r="F16" s="4">
        <v>0</v>
      </c>
      <c r="G16" s="4" t="s">
        <v>132</v>
      </c>
      <c r="H16" s="4">
        <v>44.88</v>
      </c>
      <c r="I16" s="34">
        <v>83.362279342401749</v>
      </c>
      <c r="J16" s="35" t="s">
        <v>1238</v>
      </c>
      <c r="K16" s="35" t="s">
        <v>1238</v>
      </c>
      <c r="L16" s="35" t="s">
        <v>1238</v>
      </c>
      <c r="M16" s="35" t="s">
        <v>1238</v>
      </c>
      <c r="N16" s="4" t="s">
        <v>132</v>
      </c>
      <c r="O16" s="4" t="s">
        <v>132</v>
      </c>
      <c r="P16" s="35" t="s">
        <v>137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 xml:space="preserve"> </v>
      </c>
      <c r="T16" s="37" t="str">
        <f t="shared" si="23"/>
        <v xml:space="preserve"> </v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92</v>
      </c>
      <c r="AP16" t="s">
        <v>1254</v>
      </c>
      <c r="AQ16" s="22" t="e">
        <v>#VALUE!</v>
      </c>
      <c r="AR16" s="21" t="e">
        <v>#VALUE!</v>
      </c>
      <c r="AS16" t="s">
        <v>137</v>
      </c>
      <c r="AT16" t="e">
        <v>#VALUE!</v>
      </c>
      <c r="AU16" t="e">
        <v>#VALUE!</v>
      </c>
      <c r="AV16" t="s">
        <v>1255</v>
      </c>
    </row>
    <row r="17" spans="1:48" x14ac:dyDescent="0.25">
      <c r="A17" s="14">
        <v>1.9999999999999993E-10</v>
      </c>
      <c r="B17" t="s">
        <v>86</v>
      </c>
      <c r="C17" s="4">
        <v>8</v>
      </c>
      <c r="D17" s="4">
        <v>0</v>
      </c>
      <c r="E17" s="4">
        <v>2</v>
      </c>
      <c r="F17" s="4">
        <v>10</v>
      </c>
      <c r="G17" s="4">
        <v>3.7000000476837158</v>
      </c>
      <c r="H17" s="4">
        <v>2.83</v>
      </c>
      <c r="I17" s="34">
        <v>370.15399985206074</v>
      </c>
      <c r="J17" s="35">
        <v>5.5708661417322833</v>
      </c>
      <c r="K17" s="35">
        <v>4.6546052631578947</v>
      </c>
      <c r="L17" s="35">
        <v>4.3548399570354457</v>
      </c>
      <c r="M17" s="35">
        <v>3.655207356653444</v>
      </c>
      <c r="N17" s="4">
        <v>0.50800000000000001</v>
      </c>
      <c r="O17" s="4">
        <v>-18.72</v>
      </c>
      <c r="P17" s="35">
        <v>4.2756183745583041</v>
      </c>
      <c r="Q17" s="36">
        <f t="shared" si="0"/>
        <v>80.000000000200004</v>
      </c>
      <c r="R17" s="36" t="str">
        <f t="shared" si="1"/>
        <v xml:space="preserve"> </v>
      </c>
      <c r="S17" s="37">
        <f t="shared" si="22"/>
        <v>0.30742051174901608</v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 t="str">
        <f t="shared" si="5"/>
        <v/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>
        <f t="shared" si="10"/>
        <v>19</v>
      </c>
      <c r="AD17" s="1" t="str">
        <f t="shared" si="11"/>
        <v xml:space="preserve"> </v>
      </c>
      <c r="AE17" s="1">
        <f t="shared" si="12"/>
        <v>22</v>
      </c>
      <c r="AF17" s="1" t="str">
        <f t="shared" si="13"/>
        <v xml:space="preserve"> </v>
      </c>
      <c r="AG17" s="38">
        <f t="shared" si="14"/>
        <v>4.2756183747583041</v>
      </c>
      <c r="AH17" s="38" t="str">
        <f t="shared" si="15"/>
        <v xml:space="preserve"> </v>
      </c>
      <c r="AI17" s="1">
        <f t="shared" si="16"/>
        <v>20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86</v>
      </c>
      <c r="AP17" t="s">
        <v>1242</v>
      </c>
      <c r="AQ17" s="22">
        <v>24.81988628854538</v>
      </c>
      <c r="AR17" s="21">
        <v>24.694554115001242</v>
      </c>
      <c r="AS17">
        <v>30.742051154901606</v>
      </c>
      <c r="AT17">
        <v>-24.81988628854538</v>
      </c>
      <c r="AU17">
        <v>-24.694554115001242</v>
      </c>
      <c r="AV17" t="s">
        <v>1256</v>
      </c>
    </row>
    <row r="18" spans="1:48" x14ac:dyDescent="0.25">
      <c r="A18" s="14">
        <v>2.0999999999999992E-10</v>
      </c>
      <c r="B18" t="s">
        <v>7</v>
      </c>
      <c r="C18" s="4">
        <v>6</v>
      </c>
      <c r="D18" s="4">
        <v>1</v>
      </c>
      <c r="E18" s="4">
        <v>12</v>
      </c>
      <c r="F18" s="4">
        <v>19</v>
      </c>
      <c r="G18" s="4">
        <v>19.600000381469727</v>
      </c>
      <c r="H18" s="4">
        <v>18.010000000000002</v>
      </c>
      <c r="I18" s="34">
        <v>2122.3671123027257</v>
      </c>
      <c r="J18" s="35">
        <v>11.664507772020727</v>
      </c>
      <c r="K18" s="35">
        <v>8.9291026276648502</v>
      </c>
      <c r="L18" s="35">
        <v>5.931321897073663</v>
      </c>
      <c r="M18" s="35">
        <v>4.792170976007454</v>
      </c>
      <c r="N18" s="4">
        <v>1.544</v>
      </c>
      <c r="O18" s="4">
        <v>23.12599681020734</v>
      </c>
      <c r="P18" s="35">
        <v>4.7862298722931698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/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4.7862298725031698</v>
      </c>
      <c r="AH18" s="38" t="str">
        <f t="shared" si="15"/>
        <v xml:space="preserve"> </v>
      </c>
      <c r="AI18" s="1">
        <f t="shared" si="16"/>
        <v>17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1248</v>
      </c>
      <c r="AQ18" s="22">
        <v>-57.415202300297352</v>
      </c>
      <c r="AR18" s="21">
        <v>-2.5665339147510124</v>
      </c>
      <c r="AS18">
        <v>8.8284307688491168</v>
      </c>
      <c r="AT18">
        <v>57.415202300297352</v>
      </c>
      <c r="AU18">
        <v>2.5665339147510124</v>
      </c>
      <c r="AV18" t="s">
        <v>1257</v>
      </c>
    </row>
    <row r="19" spans="1:48" x14ac:dyDescent="0.25">
      <c r="A19" s="14">
        <v>2.1999999999999991E-10</v>
      </c>
      <c r="B19" t="s">
        <v>43</v>
      </c>
      <c r="C19" s="4">
        <v>6</v>
      </c>
      <c r="D19" s="4">
        <v>0</v>
      </c>
      <c r="E19" s="4">
        <v>8</v>
      </c>
      <c r="F19" s="4">
        <v>14</v>
      </c>
      <c r="G19" s="4">
        <v>24.354999542236328</v>
      </c>
      <c r="H19" s="4">
        <v>20.100000000000001</v>
      </c>
      <c r="I19" s="34">
        <v>3996.0936397400842</v>
      </c>
      <c r="J19" s="35">
        <v>8.8351648351648358</v>
      </c>
      <c r="K19" s="35">
        <v>7.1581196581196576</v>
      </c>
      <c r="L19" s="35">
        <v>8.3604232797805551</v>
      </c>
      <c r="M19" s="35">
        <v>6.377093738625903</v>
      </c>
      <c r="N19" s="4">
        <v>2.2749999999999999</v>
      </c>
      <c r="O19" s="4">
        <v>11.84857423795475</v>
      </c>
      <c r="P19" s="35">
        <v>0.76119402985074613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0.21169151973424502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>
        <f t="shared" si="10"/>
        <v>29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43</v>
      </c>
      <c r="AP19" t="s">
        <v>1244</v>
      </c>
      <c r="AQ19" s="22">
        <v>-19.232571752404915</v>
      </c>
      <c r="AR19" s="21">
        <v>-44.571421471889906</v>
      </c>
      <c r="AS19">
        <v>21.169151951424503</v>
      </c>
      <c r="AT19">
        <v>19.232571752404915</v>
      </c>
      <c r="AU19">
        <v>44.571421471889906</v>
      </c>
      <c r="AV19" t="s">
        <v>1258</v>
      </c>
    </row>
    <row r="20" spans="1:48" x14ac:dyDescent="0.25">
      <c r="A20" s="14">
        <v>2.299999999999999E-10</v>
      </c>
      <c r="B20" t="s">
        <v>1197</v>
      </c>
      <c r="C20" s="4">
        <v>0</v>
      </c>
      <c r="D20" s="4">
        <v>0</v>
      </c>
      <c r="E20" s="4">
        <v>0</v>
      </c>
      <c r="F20" s="4">
        <v>0</v>
      </c>
      <c r="G20" s="4" t="s">
        <v>132</v>
      </c>
      <c r="H20" s="4">
        <v>1.64</v>
      </c>
      <c r="I20" s="34">
        <v>25.740744576487582</v>
      </c>
      <c r="J20" s="35" t="s">
        <v>1238</v>
      </c>
      <c r="K20" s="35" t="s">
        <v>1238</v>
      </c>
      <c r="L20" s="35" t="s">
        <v>1238</v>
      </c>
      <c r="M20" s="35" t="s">
        <v>1238</v>
      </c>
      <c r="N20" s="4" t="s">
        <v>132</v>
      </c>
      <c r="O20" s="4" t="s">
        <v>132</v>
      </c>
      <c r="P20" s="35" t="s">
        <v>137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 xml:space="preserve"> </v>
      </c>
      <c r="T20" s="37" t="str">
        <f t="shared" si="23"/>
        <v xml:space="preserve"> </v>
      </c>
      <c r="U20" s="37" t="str">
        <f t="shared" si="2"/>
        <v xml:space="preserve"> </v>
      </c>
      <c r="V20" s="37" t="str">
        <f t="shared" si="3"/>
        <v xml:space="preserve"> </v>
      </c>
      <c r="W20" s="37" t="str">
        <f t="shared" si="4"/>
        <v xml:space="preserve"> </v>
      </c>
      <c r="X20" s="37" t="str">
        <f t="shared" si="5"/>
        <v xml:space="preserve"> </v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1197</v>
      </c>
      <c r="AP20" t="s">
        <v>1239</v>
      </c>
      <c r="AQ20" s="22" t="e">
        <v>#VALUE!</v>
      </c>
      <c r="AR20" s="21" t="e">
        <v>#VALUE!</v>
      </c>
      <c r="AS20" t="s">
        <v>137</v>
      </c>
      <c r="AT20" t="e">
        <v>#VALUE!</v>
      </c>
      <c r="AU20" t="e">
        <v>#VALUE!</v>
      </c>
      <c r="AV20" t="s">
        <v>1259</v>
      </c>
    </row>
    <row r="21" spans="1:48" x14ac:dyDescent="0.25">
      <c r="A21" s="14">
        <v>2.399999999999999E-10</v>
      </c>
      <c r="B21" t="s">
        <v>1198</v>
      </c>
      <c r="C21" s="4">
        <v>0</v>
      </c>
      <c r="D21" s="4">
        <v>0</v>
      </c>
      <c r="E21" s="4">
        <v>0</v>
      </c>
      <c r="F21" s="4">
        <v>0</v>
      </c>
      <c r="G21" s="4" t="s">
        <v>132</v>
      </c>
      <c r="H21" s="4">
        <v>2.25</v>
      </c>
      <c r="I21" s="34">
        <v>134.0402187092707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 t="s">
        <v>132</v>
      </c>
      <c r="O21" s="4" t="s">
        <v>132</v>
      </c>
      <c r="P21" s="35" t="s">
        <v>137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1198</v>
      </c>
      <c r="AP21" t="s">
        <v>1244</v>
      </c>
      <c r="AQ21" s="22" t="e">
        <v>#VALUE!</v>
      </c>
      <c r="AR21" s="21" t="e">
        <v>#VALUE!</v>
      </c>
      <c r="AS21" t="s">
        <v>137</v>
      </c>
      <c r="AT21" t="e">
        <v>#VALUE!</v>
      </c>
      <c r="AU21" t="e">
        <v>#VALUE!</v>
      </c>
      <c r="AV21" t="s">
        <v>1260</v>
      </c>
    </row>
    <row r="22" spans="1:48" x14ac:dyDescent="0.25">
      <c r="A22" s="14">
        <v>2.4999999999999991E-10</v>
      </c>
      <c r="B22" t="s">
        <v>33</v>
      </c>
      <c r="C22" s="4">
        <v>8</v>
      </c>
      <c r="D22" s="4">
        <v>1</v>
      </c>
      <c r="E22" s="4">
        <v>15</v>
      </c>
      <c r="F22" s="4">
        <v>24</v>
      </c>
      <c r="G22" s="4">
        <v>51.75</v>
      </c>
      <c r="H22" s="4">
        <v>49.46</v>
      </c>
      <c r="I22" s="34">
        <v>5237.4588352606206</v>
      </c>
      <c r="J22" s="35">
        <v>21.94321206743567</v>
      </c>
      <c r="K22" s="35">
        <v>17.601423487544483</v>
      </c>
      <c r="L22" s="35">
        <v>11.454475398475399</v>
      </c>
      <c r="M22" s="35">
        <v>9.4757155096774799</v>
      </c>
      <c r="N22" s="4">
        <v>2.254</v>
      </c>
      <c r="O22" s="4">
        <v>11.861042183622821</v>
      </c>
      <c r="P22" s="35">
        <v>3.5665183987060249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2"/>
        <v/>
      </c>
      <c r="T22" s="37" t="str">
        <f t="shared" si="23"/>
        <v/>
      </c>
      <c r="U22" s="37" t="str">
        <f t="shared" si="2"/>
        <v/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 t="str">
        <f t="shared" si="10"/>
        <v xml:space="preserve"> 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>
        <f t="shared" si="14"/>
        <v>3.566518398956025</v>
      </c>
      <c r="AH22" s="38" t="str">
        <f t="shared" si="15"/>
        <v xml:space="preserve"> </v>
      </c>
      <c r="AI22" s="1">
        <f t="shared" si="16"/>
        <v>28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33</v>
      </c>
      <c r="AP22" t="s">
        <v>1239</v>
      </c>
      <c r="AQ22" s="22">
        <v>-196.12866948395177</v>
      </c>
      <c r="AR22" s="21">
        <v>-98.074874340076178</v>
      </c>
      <c r="AS22">
        <v>4.6300040436716428</v>
      </c>
      <c r="AT22">
        <v>196.12866948395177</v>
      </c>
      <c r="AU22">
        <v>98.074874340076178</v>
      </c>
      <c r="AV22" t="s">
        <v>1261</v>
      </c>
    </row>
    <row r="23" spans="1:48" x14ac:dyDescent="0.25">
      <c r="A23" s="14">
        <v>2.5999999999999993E-10</v>
      </c>
      <c r="B23" t="s">
        <v>72</v>
      </c>
      <c r="C23" s="4">
        <v>0</v>
      </c>
      <c r="D23" s="4">
        <v>0</v>
      </c>
      <c r="E23" s="4">
        <v>0</v>
      </c>
      <c r="F23" s="4">
        <v>0</v>
      </c>
      <c r="G23" s="4" t="s">
        <v>132</v>
      </c>
      <c r="H23" s="4">
        <v>1.78</v>
      </c>
      <c r="I23" s="34">
        <v>74.501667229508769</v>
      </c>
      <c r="J23" s="35" t="s">
        <v>1238</v>
      </c>
      <c r="K23" s="35" t="s">
        <v>1238</v>
      </c>
      <c r="L23" s="35" t="s">
        <v>1238</v>
      </c>
      <c r="M23" s="35" t="s">
        <v>1238</v>
      </c>
      <c r="N23" s="4" t="s">
        <v>132</v>
      </c>
      <c r="O23" s="4" t="s">
        <v>132</v>
      </c>
      <c r="P23" s="35" t="s">
        <v>137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72</v>
      </c>
      <c r="AP23" t="s">
        <v>1262</v>
      </c>
      <c r="AQ23" s="22" t="e">
        <v>#VALUE!</v>
      </c>
      <c r="AR23" s="21" t="e">
        <v>#VALUE!</v>
      </c>
      <c r="AS23" t="s">
        <v>137</v>
      </c>
      <c r="AT23" t="e">
        <v>#VALUE!</v>
      </c>
      <c r="AU23" t="e">
        <v>#VALUE!</v>
      </c>
      <c r="AV23" t="s">
        <v>1263</v>
      </c>
    </row>
    <row r="24" spans="1:48" x14ac:dyDescent="0.25">
      <c r="A24" s="14">
        <v>2.6999999999999995E-10</v>
      </c>
      <c r="B24" t="s">
        <v>52</v>
      </c>
      <c r="C24" s="4">
        <v>13</v>
      </c>
      <c r="D24" s="4">
        <v>0</v>
      </c>
      <c r="E24" s="4">
        <v>5</v>
      </c>
      <c r="F24" s="4">
        <v>18</v>
      </c>
      <c r="G24" s="4">
        <v>42</v>
      </c>
      <c r="H24" s="4">
        <v>34.68</v>
      </c>
      <c r="I24" s="34">
        <v>1538.4417654926863</v>
      </c>
      <c r="J24" s="35">
        <v>13.972602739726026</v>
      </c>
      <c r="K24" s="35">
        <v>10.42380522993688</v>
      </c>
      <c r="L24" s="35">
        <v>5.8801808710922305</v>
      </c>
      <c r="M24" s="35">
        <v>5.1763177517639516</v>
      </c>
      <c r="N24" s="4">
        <v>2.4820000000000002</v>
      </c>
      <c r="O24" s="4">
        <v>93.906250000000014</v>
      </c>
      <c r="P24" s="35">
        <v>5.6257208765859286</v>
      </c>
      <c r="Q24" s="36">
        <f t="shared" si="0"/>
        <v>72.222222222492235</v>
      </c>
      <c r="R24" s="36" t="str">
        <f t="shared" si="1"/>
        <v xml:space="preserve"> </v>
      </c>
      <c r="S24" s="37">
        <f t="shared" si="22"/>
        <v>0.21107266462986149</v>
      </c>
      <c r="T24" s="37" t="str">
        <f t="shared" si="23"/>
        <v/>
      </c>
      <c r="U24" s="37" t="str">
        <f t="shared" si="2"/>
        <v/>
      </c>
      <c r="V24" s="37" t="str">
        <f t="shared" si="3"/>
        <v/>
      </c>
      <c r="W24" s="37" t="str">
        <f t="shared" si="4"/>
        <v/>
      </c>
      <c r="X24" s="37" t="str">
        <f t="shared" si="5"/>
        <v/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>
        <f t="shared" si="10"/>
        <v>30</v>
      </c>
      <c r="AD24" s="1" t="str">
        <f t="shared" si="11"/>
        <v xml:space="preserve"> </v>
      </c>
      <c r="AE24" s="1">
        <f t="shared" si="12"/>
        <v>27</v>
      </c>
      <c r="AF24" s="1" t="str">
        <f t="shared" si="13"/>
        <v xml:space="preserve"> </v>
      </c>
      <c r="AG24" s="38">
        <f t="shared" si="14"/>
        <v>5.6257208768559286</v>
      </c>
      <c r="AH24" s="38" t="str">
        <f t="shared" si="15"/>
        <v xml:space="preserve"> </v>
      </c>
      <c r="AI24" s="1">
        <f t="shared" si="16"/>
        <v>15</v>
      </c>
      <c r="AJ24" s="1" t="str">
        <f t="shared" si="17"/>
        <v xml:space="preserve"> </v>
      </c>
      <c r="AK24" s="25">
        <f t="shared" si="18"/>
        <v>93.90625000027002</v>
      </c>
      <c r="AL24" s="25" t="str">
        <f t="shared" si="19"/>
        <v xml:space="preserve"> </v>
      </c>
      <c r="AM24" s="1">
        <f t="shared" si="20"/>
        <v>2</v>
      </c>
      <c r="AN24" s="1" t="str">
        <f t="shared" si="21"/>
        <v xml:space="preserve"> </v>
      </c>
      <c r="AO24" t="s">
        <v>52</v>
      </c>
      <c r="AP24" t="s">
        <v>1239</v>
      </c>
      <c r="AQ24" s="22">
        <v>-88.563472194817365</v>
      </c>
      <c r="AR24" s="21">
        <v>-1.68218505175175</v>
      </c>
      <c r="AS24">
        <v>21.107266435986148</v>
      </c>
      <c r="AT24">
        <v>88.563472194817365</v>
      </c>
      <c r="AU24">
        <v>1.68218505175175</v>
      </c>
      <c r="AV24" t="s">
        <v>1264</v>
      </c>
    </row>
    <row r="25" spans="1:48" x14ac:dyDescent="0.25">
      <c r="A25" s="14">
        <v>2.7999999999999996E-10</v>
      </c>
      <c r="B25" t="s">
        <v>888</v>
      </c>
      <c r="C25" s="4">
        <v>0</v>
      </c>
      <c r="D25" s="4">
        <v>0</v>
      </c>
      <c r="E25" s="4">
        <v>0</v>
      </c>
      <c r="F25" s="4">
        <v>0</v>
      </c>
      <c r="G25" s="4" t="s">
        <v>132</v>
      </c>
      <c r="H25" s="4">
        <v>1.0900000000000001</v>
      </c>
      <c r="I25" s="34">
        <v>45.05153486750703</v>
      </c>
      <c r="J25" s="35" t="s">
        <v>1238</v>
      </c>
      <c r="K25" s="35" t="s">
        <v>1238</v>
      </c>
      <c r="L25" s="35" t="s">
        <v>1238</v>
      </c>
      <c r="M25" s="35" t="s">
        <v>1238</v>
      </c>
      <c r="N25" s="4" t="s">
        <v>132</v>
      </c>
      <c r="O25" s="4" t="s">
        <v>132</v>
      </c>
      <c r="P25" s="35" t="s">
        <v>137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888</v>
      </c>
      <c r="AP25" t="s">
        <v>1242</v>
      </c>
      <c r="AQ25" s="22" t="e">
        <v>#VALUE!</v>
      </c>
      <c r="AR25" s="21" t="e">
        <v>#VALUE!</v>
      </c>
      <c r="AS25" t="s">
        <v>137</v>
      </c>
      <c r="AT25" t="e">
        <v>#VALUE!</v>
      </c>
      <c r="AU25" t="e">
        <v>#VALUE!</v>
      </c>
      <c r="AV25" t="s">
        <v>1265</v>
      </c>
    </row>
    <row r="26" spans="1:48" x14ac:dyDescent="0.25">
      <c r="A26" s="14">
        <v>2.8999999999999998E-10</v>
      </c>
      <c r="B26" t="s">
        <v>97</v>
      </c>
      <c r="C26" s="4">
        <v>0</v>
      </c>
      <c r="D26" s="4">
        <v>0</v>
      </c>
      <c r="E26" s="4">
        <v>0</v>
      </c>
      <c r="F26" s="4">
        <v>0</v>
      </c>
      <c r="G26" s="4" t="s">
        <v>132</v>
      </c>
      <c r="H26" s="4">
        <v>5.35</v>
      </c>
      <c r="I26" s="34">
        <v>94.211803198826075</v>
      </c>
      <c r="J26" s="35" t="s">
        <v>1238</v>
      </c>
      <c r="K26" s="35" t="s">
        <v>1238</v>
      </c>
      <c r="L26" s="35" t="s">
        <v>1238</v>
      </c>
      <c r="M26" s="35" t="s">
        <v>1238</v>
      </c>
      <c r="N26" s="4" t="s">
        <v>132</v>
      </c>
      <c r="O26" s="4" t="s">
        <v>132</v>
      </c>
      <c r="P26" s="35" t="s">
        <v>137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97</v>
      </c>
      <c r="AP26" t="s">
        <v>1242</v>
      </c>
      <c r="AQ26" s="22" t="e">
        <v>#VALUE!</v>
      </c>
      <c r="AR26" s="21" t="e">
        <v>#VALUE!</v>
      </c>
      <c r="AS26" t="s">
        <v>137</v>
      </c>
      <c r="AT26" t="e">
        <v>#VALUE!</v>
      </c>
      <c r="AU26" t="e">
        <v>#VALUE!</v>
      </c>
      <c r="AV26" t="s">
        <v>1266</v>
      </c>
    </row>
    <row r="27" spans="1:48" x14ac:dyDescent="0.25">
      <c r="A27" s="14">
        <v>3E-10</v>
      </c>
      <c r="B27" t="s">
        <v>1199</v>
      </c>
      <c r="C27" s="4">
        <v>1</v>
      </c>
      <c r="D27" s="4">
        <v>0</v>
      </c>
      <c r="E27" s="4">
        <v>3</v>
      </c>
      <c r="F27" s="4">
        <v>4</v>
      </c>
      <c r="G27" s="4">
        <v>99.050003051757813</v>
      </c>
      <c r="H27" s="4">
        <v>97.25</v>
      </c>
      <c r="I27" s="34">
        <v>412.12658580312365</v>
      </c>
      <c r="J27" s="35">
        <v>10.468245425188373</v>
      </c>
      <c r="K27" s="35">
        <v>7.6877470355731221</v>
      </c>
      <c r="L27" s="35" t="s">
        <v>1238</v>
      </c>
      <c r="M27" s="35" t="s">
        <v>1238</v>
      </c>
      <c r="N27" s="4">
        <v>9.2900000000000009</v>
      </c>
      <c r="O27" s="4">
        <v>10.345646751395657</v>
      </c>
      <c r="P27" s="35">
        <v>3.8251928020565553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2"/>
        <v/>
      </c>
      <c r="T27" s="37" t="str">
        <f t="shared" si="23"/>
        <v/>
      </c>
      <c r="U27" s="37" t="str">
        <f t="shared" si="2"/>
        <v/>
      </c>
      <c r="V27" s="37" t="str">
        <f t="shared" si="3"/>
        <v/>
      </c>
      <c r="W27" s="37" t="str">
        <f t="shared" si="4"/>
        <v xml:space="preserve"> </v>
      </c>
      <c r="X27" s="37" t="str">
        <f t="shared" si="5"/>
        <v xml:space="preserve"> </v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 t="str">
        <f t="shared" si="10"/>
        <v xml:space="preserve"> 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>
        <f t="shared" si="14"/>
        <v>3.8251928023565553</v>
      </c>
      <c r="AH27" s="38" t="str">
        <f t="shared" si="15"/>
        <v xml:space="preserve"> </v>
      </c>
      <c r="AI27" s="1">
        <f t="shared" si="16"/>
        <v>26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1199</v>
      </c>
      <c r="AP27" t="s">
        <v>1244</v>
      </c>
      <c r="AQ27" s="22">
        <v>-41.271368114466036</v>
      </c>
      <c r="AR27" s="21" t="e">
        <v>#VALUE!</v>
      </c>
      <c r="AS27">
        <v>1.850902880984906</v>
      </c>
      <c r="AT27">
        <v>41.271368114466036</v>
      </c>
      <c r="AU27" t="e">
        <v>#VALUE!</v>
      </c>
      <c r="AV27" t="s">
        <v>1267</v>
      </c>
    </row>
    <row r="28" spans="1:48" x14ac:dyDescent="0.25">
      <c r="A28" s="14">
        <v>3.1000000000000002E-10</v>
      </c>
      <c r="B28" t="s">
        <v>889</v>
      </c>
      <c r="C28" s="4">
        <v>0</v>
      </c>
      <c r="D28" s="4">
        <v>1</v>
      </c>
      <c r="E28" s="4">
        <v>0</v>
      </c>
      <c r="F28" s="4">
        <v>1</v>
      </c>
      <c r="G28" s="4" t="s">
        <v>132</v>
      </c>
      <c r="H28" s="4">
        <v>1.1499999999999999</v>
      </c>
      <c r="I28" s="34">
        <v>53.963174576167553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 t="s">
        <v>132</v>
      </c>
      <c r="O28" s="4" t="s">
        <v>132</v>
      </c>
      <c r="P28" s="35" t="s">
        <v>137</v>
      </c>
      <c r="Q28" s="36" t="str">
        <f t="shared" si="0"/>
        <v/>
      </c>
      <c r="R28" s="36">
        <f t="shared" si="1"/>
        <v>100.00000000031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>
        <f t="shared" si="13"/>
        <v>2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889</v>
      </c>
      <c r="AP28" t="s">
        <v>1248</v>
      </c>
      <c r="AQ28" s="22" t="e">
        <v>#VALUE!</v>
      </c>
      <c r="AR28" s="21" t="e">
        <v>#VALUE!</v>
      </c>
      <c r="AS28" t="s">
        <v>137</v>
      </c>
      <c r="AT28" t="e">
        <v>#VALUE!</v>
      </c>
      <c r="AU28" t="e">
        <v>#VALUE!</v>
      </c>
      <c r="AV28" t="s">
        <v>1268</v>
      </c>
    </row>
    <row r="29" spans="1:48" x14ac:dyDescent="0.25">
      <c r="A29" s="14">
        <v>3.2000000000000003E-10</v>
      </c>
      <c r="B29" t="s">
        <v>64</v>
      </c>
      <c r="C29" s="4">
        <v>0</v>
      </c>
      <c r="D29" s="4">
        <v>0</v>
      </c>
      <c r="E29" s="4">
        <v>0</v>
      </c>
      <c r="F29" s="4">
        <v>0</v>
      </c>
      <c r="G29" s="4" t="s">
        <v>132</v>
      </c>
      <c r="H29" s="4">
        <v>1.37</v>
      </c>
      <c r="I29" s="34">
        <v>625.24293943129419</v>
      </c>
      <c r="J29" s="35" t="s">
        <v>1238</v>
      </c>
      <c r="K29" s="35" t="s">
        <v>1238</v>
      </c>
      <c r="L29" s="35" t="s">
        <v>1238</v>
      </c>
      <c r="M29" s="35" t="s">
        <v>1238</v>
      </c>
      <c r="N29" s="4" t="s">
        <v>132</v>
      </c>
      <c r="O29" s="4" t="s">
        <v>132</v>
      </c>
      <c r="P29" s="35" t="s">
        <v>137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64</v>
      </c>
      <c r="AP29" t="s">
        <v>1244</v>
      </c>
      <c r="AQ29" s="22" t="e">
        <v>#VALUE!</v>
      </c>
      <c r="AR29" s="21" t="e">
        <v>#VALUE!</v>
      </c>
      <c r="AS29" t="s">
        <v>137</v>
      </c>
      <c r="AT29" t="e">
        <v>#VALUE!</v>
      </c>
      <c r="AU29" t="e">
        <v>#VALUE!</v>
      </c>
      <c r="AV29" t="s">
        <v>1269</v>
      </c>
    </row>
    <row r="30" spans="1:48" x14ac:dyDescent="0.25">
      <c r="A30" s="14">
        <v>3.3000000000000005E-10</v>
      </c>
      <c r="B30" t="s">
        <v>66</v>
      </c>
      <c r="C30" s="4">
        <v>0</v>
      </c>
      <c r="D30" s="4">
        <v>0</v>
      </c>
      <c r="E30" s="4">
        <v>0</v>
      </c>
      <c r="F30" s="4">
        <v>0</v>
      </c>
      <c r="G30" s="4" t="s">
        <v>132</v>
      </c>
      <c r="H30" s="4">
        <v>2.83</v>
      </c>
      <c r="I30" s="34">
        <v>338.20230649464355</v>
      </c>
      <c r="J30" s="35" t="s">
        <v>1238</v>
      </c>
      <c r="K30" s="35" t="s">
        <v>1238</v>
      </c>
      <c r="L30" s="35" t="s">
        <v>1238</v>
      </c>
      <c r="M30" s="35" t="s">
        <v>1238</v>
      </c>
      <c r="N30" s="4" t="s">
        <v>132</v>
      </c>
      <c r="O30" s="4" t="s">
        <v>132</v>
      </c>
      <c r="P30" s="35" t="s">
        <v>137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66</v>
      </c>
      <c r="AP30" t="s">
        <v>1239</v>
      </c>
      <c r="AQ30" s="22" t="e">
        <v>#VALUE!</v>
      </c>
      <c r="AR30" s="21" t="e">
        <v>#VALUE!</v>
      </c>
      <c r="AS30" t="s">
        <v>137</v>
      </c>
      <c r="AT30" t="e">
        <v>#VALUE!</v>
      </c>
      <c r="AU30" t="e">
        <v>#VALUE!</v>
      </c>
      <c r="AV30" t="s">
        <v>1270</v>
      </c>
    </row>
    <row r="31" spans="1:48" x14ac:dyDescent="0.25">
      <c r="A31" s="14">
        <v>3.4000000000000007E-10</v>
      </c>
      <c r="B31" t="s">
        <v>88</v>
      </c>
      <c r="C31" s="4">
        <v>0</v>
      </c>
      <c r="D31" s="4">
        <v>0</v>
      </c>
      <c r="E31" s="4">
        <v>0</v>
      </c>
      <c r="F31" s="4">
        <v>0</v>
      </c>
      <c r="G31" s="4" t="s">
        <v>132</v>
      </c>
      <c r="H31" s="4">
        <v>473.9</v>
      </c>
      <c r="I31" s="34">
        <v>260.33467068165322</v>
      </c>
      <c r="J31" s="35" t="s">
        <v>1238</v>
      </c>
      <c r="K31" s="35" t="s">
        <v>1238</v>
      </c>
      <c r="L31" s="35" t="s">
        <v>1238</v>
      </c>
      <c r="M31" s="35" t="s">
        <v>1238</v>
      </c>
      <c r="N31" s="4" t="s">
        <v>132</v>
      </c>
      <c r="O31" s="4" t="s">
        <v>132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88</v>
      </c>
      <c r="AP31" t="s">
        <v>1248</v>
      </c>
      <c r="AQ31" s="22" t="e">
        <v>#VALUE!</v>
      </c>
      <c r="AR31" s="21" t="e">
        <v>#VALUE!</v>
      </c>
      <c r="AS31" t="s">
        <v>137</v>
      </c>
      <c r="AT31" t="e">
        <v>#VALUE!</v>
      </c>
      <c r="AU31" t="e">
        <v>#VALUE!</v>
      </c>
      <c r="AV31" t="s">
        <v>1271</v>
      </c>
    </row>
    <row r="32" spans="1:48" x14ac:dyDescent="0.25">
      <c r="A32" s="14">
        <v>3.5000000000000008E-10</v>
      </c>
      <c r="B32" t="s">
        <v>39</v>
      </c>
      <c r="C32" s="4">
        <v>4</v>
      </c>
      <c r="D32" s="4">
        <v>0</v>
      </c>
      <c r="E32" s="4">
        <v>5</v>
      </c>
      <c r="F32" s="4">
        <v>9</v>
      </c>
      <c r="G32" s="4">
        <v>1.8200000524520874</v>
      </c>
      <c r="H32" s="4">
        <v>1.31</v>
      </c>
      <c r="I32" s="34">
        <v>868.13974594685089</v>
      </c>
      <c r="J32" s="35" t="s">
        <v>1238</v>
      </c>
      <c r="K32" s="35" t="s">
        <v>1238</v>
      </c>
      <c r="L32" s="35" t="s">
        <v>1238</v>
      </c>
      <c r="M32" s="35">
        <v>10.47231686746988</v>
      </c>
      <c r="N32" s="4" t="s">
        <v>132</v>
      </c>
      <c r="O32" s="4" t="s">
        <v>132</v>
      </c>
      <c r="P32" s="35" t="s">
        <v>137</v>
      </c>
      <c r="Q32" s="36" t="str">
        <f t="shared" si="0"/>
        <v xml:space="preserve"> </v>
      </c>
      <c r="R32" s="36" t="str">
        <f t="shared" si="1"/>
        <v xml:space="preserve"> </v>
      </c>
      <c r="S32" s="37">
        <f t="shared" si="22"/>
        <v>0.38931301748899799</v>
      </c>
      <c r="T32" s="37" t="str">
        <f t="shared" si="23"/>
        <v/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>
        <f t="shared" si="10"/>
        <v>11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39</v>
      </c>
      <c r="AP32" t="s">
        <v>1254</v>
      </c>
      <c r="AQ32" s="22" t="e">
        <v>#VALUE!</v>
      </c>
      <c r="AR32" s="21" t="e">
        <v>#VALUE!</v>
      </c>
      <c r="AS32">
        <v>38.931301713899799</v>
      </c>
      <c r="AT32" t="e">
        <v>#VALUE!</v>
      </c>
      <c r="AU32" t="e">
        <v>#VALUE!</v>
      </c>
      <c r="AV32" t="s">
        <v>1272</v>
      </c>
    </row>
    <row r="33" spans="1:48" x14ac:dyDescent="0.25">
      <c r="A33" s="14">
        <v>3.600000000000001E-10</v>
      </c>
      <c r="B33" t="s">
        <v>890</v>
      </c>
      <c r="C33" s="4">
        <v>7</v>
      </c>
      <c r="D33" s="4">
        <v>0</v>
      </c>
      <c r="E33" s="4">
        <v>0</v>
      </c>
      <c r="F33" s="4">
        <v>7</v>
      </c>
      <c r="G33" s="4">
        <v>7.440000057220459</v>
      </c>
      <c r="H33" s="4">
        <v>6.09</v>
      </c>
      <c r="I33" s="34">
        <v>1254.3747368237596</v>
      </c>
      <c r="J33" s="35">
        <v>7.0242214532871969</v>
      </c>
      <c r="K33" s="35">
        <v>5.8557692307692308</v>
      </c>
      <c r="L33" s="35">
        <v>4.0931545586313609</v>
      </c>
      <c r="M33" s="35">
        <v>3.6614375281912497</v>
      </c>
      <c r="N33" s="4">
        <v>0.86699999999999999</v>
      </c>
      <c r="O33" s="4" t="s">
        <v>132</v>
      </c>
      <c r="P33" s="35">
        <v>11.16584564860427</v>
      </c>
      <c r="Q33" s="36">
        <f t="shared" si="0"/>
        <v>100.00000000036</v>
      </c>
      <c r="R33" s="36" t="str">
        <f t="shared" si="1"/>
        <v xml:space="preserve"> </v>
      </c>
      <c r="S33" s="37">
        <f t="shared" si="22"/>
        <v>0.22167488660309684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 t="str">
        <f t="shared" si="5"/>
        <v/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 t="str">
        <f t="shared" si="9"/>
        <v xml:space="preserve"> </v>
      </c>
      <c r="AC33" s="1">
        <f t="shared" si="10"/>
        <v>28</v>
      </c>
      <c r="AD33" s="1" t="str">
        <f t="shared" si="11"/>
        <v xml:space="preserve"> </v>
      </c>
      <c r="AE33" s="1">
        <f t="shared" si="12"/>
        <v>7</v>
      </c>
      <c r="AF33" s="1" t="str">
        <f t="shared" si="13"/>
        <v xml:space="preserve"> </v>
      </c>
      <c r="AG33" s="38">
        <f t="shared" si="14"/>
        <v>11.16584564896427</v>
      </c>
      <c r="AH33" s="38" t="str">
        <f t="shared" si="15"/>
        <v xml:space="preserve"> </v>
      </c>
      <c r="AI33" s="1">
        <f t="shared" si="16"/>
        <v>3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890</v>
      </c>
      <c r="AP33" t="s">
        <v>1250</v>
      </c>
      <c r="AQ33" s="22">
        <v>5.2065236971640232</v>
      </c>
      <c r="AR33" s="21">
        <v>29.219711365975908</v>
      </c>
      <c r="AS33">
        <v>22.167488624309684</v>
      </c>
      <c r="AT33">
        <v>-5.2065236971640232</v>
      </c>
      <c r="AU33">
        <v>-29.219711365975908</v>
      </c>
      <c r="AV33" t="s">
        <v>1273</v>
      </c>
    </row>
    <row r="34" spans="1:48" x14ac:dyDescent="0.25">
      <c r="A34" s="14">
        <v>3.7000000000000012E-10</v>
      </c>
      <c r="B34" t="s">
        <v>49</v>
      </c>
      <c r="C34" s="4">
        <v>6</v>
      </c>
      <c r="D34" s="4">
        <v>0</v>
      </c>
      <c r="E34" s="4">
        <v>6</v>
      </c>
      <c r="F34" s="4">
        <v>12</v>
      </c>
      <c r="G34" s="4">
        <v>6.2699999809265137</v>
      </c>
      <c r="H34" s="4">
        <v>5.71</v>
      </c>
      <c r="I34" s="34">
        <v>4978.9853859129762</v>
      </c>
      <c r="J34" s="35">
        <v>12.2008547008547</v>
      </c>
      <c r="K34" s="35">
        <v>11.196078431372548</v>
      </c>
      <c r="L34" s="35">
        <v>6.469322385204082</v>
      </c>
      <c r="M34" s="35">
        <v>5.9652440458688627</v>
      </c>
      <c r="N34" s="4">
        <v>0.46800000000000003</v>
      </c>
      <c r="O34" s="4">
        <v>48.571428571428577</v>
      </c>
      <c r="P34" s="35">
        <v>3.765323992994746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/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>
        <f t="shared" si="14"/>
        <v>3.765323993364746</v>
      </c>
      <c r="AH34" s="38" t="str">
        <f t="shared" si="15"/>
        <v xml:space="preserve"> </v>
      </c>
      <c r="AI34" s="1">
        <f t="shared" si="16"/>
        <v>27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49</v>
      </c>
      <c r="AP34" t="s">
        <v>1244</v>
      </c>
      <c r="AQ34" s="22">
        <v>-64.653326870633762</v>
      </c>
      <c r="AR34" s="21">
        <v>-11.869830257376712</v>
      </c>
      <c r="AS34">
        <v>9.80735518260094</v>
      </c>
      <c r="AT34">
        <v>64.653326870633762</v>
      </c>
      <c r="AU34">
        <v>11.869830257376712</v>
      </c>
      <c r="AV34" t="s">
        <v>1274</v>
      </c>
    </row>
    <row r="35" spans="1:48" x14ac:dyDescent="0.25">
      <c r="A35" s="14">
        <v>3.8000000000000014E-10</v>
      </c>
      <c r="B35" t="s">
        <v>32</v>
      </c>
      <c r="C35" s="4">
        <v>9</v>
      </c>
      <c r="D35" s="4">
        <v>0</v>
      </c>
      <c r="E35" s="4">
        <v>8</v>
      </c>
      <c r="F35" s="4">
        <v>17</v>
      </c>
      <c r="G35" s="4">
        <v>10.050000190734863</v>
      </c>
      <c r="H35" s="4">
        <v>7</v>
      </c>
      <c r="I35" s="34">
        <v>4272.6845672354048</v>
      </c>
      <c r="J35" s="35">
        <v>5.8774139378673382</v>
      </c>
      <c r="K35" s="35">
        <v>4.9964311206281229</v>
      </c>
      <c r="L35" s="35">
        <v>3.762188796038378</v>
      </c>
      <c r="M35" s="35">
        <v>3.2552280783972414</v>
      </c>
      <c r="N35" s="4">
        <v>1.1910000000000001</v>
      </c>
      <c r="O35" s="4">
        <v>-25.515947467166978</v>
      </c>
      <c r="P35" s="35">
        <v>14.257142857142856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2"/>
        <v>0.43571431334212324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>
        <f t="shared" si="5"/>
        <v>-0.34942889386437515</v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>
        <f t="shared" si="9"/>
        <v>4</v>
      </c>
      <c r="AC35" s="1">
        <f t="shared" si="10"/>
        <v>6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14.257142857522856</v>
      </c>
      <c r="AH35" s="38" t="str">
        <f t="shared" si="15"/>
        <v xml:space="preserve"> </v>
      </c>
      <c r="AI35" s="1">
        <f t="shared" si="16"/>
        <v>1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32</v>
      </c>
      <c r="AP35" t="s">
        <v>1242</v>
      </c>
      <c r="AQ35" s="22">
        <v>20.682953613249953</v>
      </c>
      <c r="AR35" s="21">
        <v>34.942889386437514</v>
      </c>
      <c r="AS35">
        <v>43.571431296212324</v>
      </c>
      <c r="AT35">
        <v>-20.682953613249953</v>
      </c>
      <c r="AU35">
        <v>-34.942889386437514</v>
      </c>
      <c r="AV35" t="s">
        <v>1275</v>
      </c>
    </row>
    <row r="36" spans="1:48" x14ac:dyDescent="0.25">
      <c r="A36" s="14">
        <v>3.9000000000000015E-10</v>
      </c>
      <c r="B36" t="s">
        <v>84</v>
      </c>
      <c r="C36" s="4">
        <v>0</v>
      </c>
      <c r="D36" s="4">
        <v>0</v>
      </c>
      <c r="E36" s="4">
        <v>0</v>
      </c>
      <c r="F36" s="4">
        <v>0</v>
      </c>
      <c r="G36" s="4" t="s">
        <v>132</v>
      </c>
      <c r="H36" s="4">
        <v>11.12</v>
      </c>
      <c r="I36" s="34">
        <v>191.94949964613713</v>
      </c>
      <c r="J36" s="35" t="s">
        <v>1238</v>
      </c>
      <c r="K36" s="35" t="s">
        <v>1238</v>
      </c>
      <c r="L36" s="35" t="s">
        <v>1238</v>
      </c>
      <c r="M36" s="35" t="s">
        <v>1238</v>
      </c>
      <c r="N36" s="4" t="s">
        <v>132</v>
      </c>
      <c r="O36" s="4" t="s">
        <v>132</v>
      </c>
      <c r="P36" s="35" t="s">
        <v>137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84</v>
      </c>
      <c r="AP36" t="s">
        <v>1262</v>
      </c>
      <c r="AQ36" s="22" t="e">
        <v>#VALUE!</v>
      </c>
      <c r="AR36" s="21" t="e">
        <v>#VALUE!</v>
      </c>
      <c r="AS36" t="s">
        <v>137</v>
      </c>
      <c r="AT36" t="e">
        <v>#VALUE!</v>
      </c>
      <c r="AU36" t="e">
        <v>#VALUE!</v>
      </c>
      <c r="AV36" t="s">
        <v>1276</v>
      </c>
    </row>
    <row r="37" spans="1:48" x14ac:dyDescent="0.25">
      <c r="A37" s="14">
        <v>4.0000000000000017E-10</v>
      </c>
      <c r="B37" t="s">
        <v>48</v>
      </c>
      <c r="C37" s="4">
        <v>17</v>
      </c>
      <c r="D37" s="4">
        <v>1</v>
      </c>
      <c r="E37" s="4">
        <v>5</v>
      </c>
      <c r="F37" s="4">
        <v>23</v>
      </c>
      <c r="G37" s="4">
        <v>70.599998474121094</v>
      </c>
      <c r="H37" s="4">
        <v>62</v>
      </c>
      <c r="I37" s="34">
        <v>3794.2171417261925</v>
      </c>
      <c r="J37" s="35">
        <v>10.76015272474835</v>
      </c>
      <c r="K37" s="35">
        <v>8.1183710881236077</v>
      </c>
      <c r="L37" s="35">
        <v>7.7871574218054098</v>
      </c>
      <c r="M37" s="35">
        <v>6.3519560322652442</v>
      </c>
      <c r="N37" s="4">
        <v>5.7620000000000005</v>
      </c>
      <c r="O37" s="4">
        <v>20.11673962893477</v>
      </c>
      <c r="P37" s="35">
        <v>8.0854838709677423</v>
      </c>
      <c r="Q37" s="36">
        <f t="shared" si="0"/>
        <v>73.913043478660867</v>
      </c>
      <c r="R37" s="36" t="str">
        <f t="shared" si="1"/>
        <v xml:space="preserve"> </v>
      </c>
      <c r="S37" s="37" t="str">
        <f t="shared" si="22"/>
        <v/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>
        <f t="shared" si="12"/>
        <v>26</v>
      </c>
      <c r="AF37" s="1" t="str">
        <f t="shared" si="13"/>
        <v xml:space="preserve"> </v>
      </c>
      <c r="AG37" s="38">
        <f t="shared" si="14"/>
        <v>8.0854838713677424</v>
      </c>
      <c r="AH37" s="38" t="str">
        <f t="shared" si="15"/>
        <v xml:space="preserve"> </v>
      </c>
      <c r="AI37" s="1">
        <f t="shared" si="16"/>
        <v>11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48</v>
      </c>
      <c r="AP37" t="s">
        <v>1248</v>
      </c>
      <c r="AQ37" s="22">
        <v>-45.210723937382745</v>
      </c>
      <c r="AR37" s="21">
        <v>-34.658303774941835</v>
      </c>
      <c r="AS37">
        <v>13.870965280840464</v>
      </c>
      <c r="AT37">
        <v>45.210723937382745</v>
      </c>
      <c r="AU37">
        <v>34.658303774941835</v>
      </c>
      <c r="AV37" t="s">
        <v>1277</v>
      </c>
    </row>
    <row r="38" spans="1:48" x14ac:dyDescent="0.25">
      <c r="A38" s="14">
        <v>4.1000000000000019E-10</v>
      </c>
      <c r="B38" t="s">
        <v>28</v>
      </c>
      <c r="C38" s="4">
        <v>21</v>
      </c>
      <c r="D38" s="4">
        <v>1</v>
      </c>
      <c r="E38" s="4">
        <v>5</v>
      </c>
      <c r="F38" s="4">
        <v>27</v>
      </c>
      <c r="G38" s="4">
        <v>11.284999847412109</v>
      </c>
      <c r="H38" s="4">
        <v>9.4700000000000006</v>
      </c>
      <c r="I38" s="34">
        <v>6936.3982031518772</v>
      </c>
      <c r="J38" s="35">
        <v>5.4739884393063587</v>
      </c>
      <c r="K38" s="35">
        <v>4.2753950338600459</v>
      </c>
      <c r="L38" s="35" t="s">
        <v>1238</v>
      </c>
      <c r="M38" s="35" t="s">
        <v>1238</v>
      </c>
      <c r="N38" s="4">
        <v>1.73</v>
      </c>
      <c r="O38" s="4">
        <v>9.4244149272612301</v>
      </c>
      <c r="P38" s="35">
        <v>3.167898627243928</v>
      </c>
      <c r="Q38" s="36">
        <f t="shared" si="0"/>
        <v>77.777777778187769</v>
      </c>
      <c r="R38" s="36" t="str">
        <f t="shared" si="1"/>
        <v xml:space="preserve"> </v>
      </c>
      <c r="S38" s="37">
        <f t="shared" si="22"/>
        <v>0.19165785124549203</v>
      </c>
      <c r="T38" s="37" t="str">
        <f t="shared" si="23"/>
        <v/>
      </c>
      <c r="U38" s="37" t="str">
        <f t="shared" si="2"/>
        <v/>
      </c>
      <c r="V38" s="37" t="str">
        <f t="shared" si="3"/>
        <v/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>
        <f t="shared" si="10"/>
        <v>33</v>
      </c>
      <c r="AD38" s="1" t="str">
        <f t="shared" si="11"/>
        <v xml:space="preserve"> </v>
      </c>
      <c r="AE38" s="1">
        <f t="shared" si="12"/>
        <v>23</v>
      </c>
      <c r="AF38" s="1" t="str">
        <f t="shared" si="13"/>
        <v xml:space="preserve"> </v>
      </c>
      <c r="AG38" s="38">
        <f t="shared" si="14"/>
        <v>3.167898627653928</v>
      </c>
      <c r="AH38" s="38" t="str">
        <f t="shared" si="15"/>
        <v xml:space="preserve"> </v>
      </c>
      <c r="AI38" s="1">
        <f t="shared" si="16"/>
        <v>30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28</v>
      </c>
      <c r="AP38" t="s">
        <v>1246</v>
      </c>
      <c r="AQ38" s="22">
        <v>26.127273057350553</v>
      </c>
      <c r="AR38" s="21" t="e">
        <v>#VALUE!</v>
      </c>
      <c r="AS38">
        <v>19.165785083549203</v>
      </c>
      <c r="AT38">
        <v>-26.127273057350553</v>
      </c>
      <c r="AU38" t="e">
        <v>#VALUE!</v>
      </c>
      <c r="AV38" t="s">
        <v>1278</v>
      </c>
    </row>
    <row r="39" spans="1:48" x14ac:dyDescent="0.25">
      <c r="A39" s="14">
        <v>4.200000000000002E-10</v>
      </c>
      <c r="B39" t="s">
        <v>891</v>
      </c>
      <c r="C39" s="4">
        <v>0</v>
      </c>
      <c r="D39" s="4">
        <v>0</v>
      </c>
      <c r="E39" s="4">
        <v>0</v>
      </c>
      <c r="F39" s="4">
        <v>0</v>
      </c>
      <c r="G39" s="4" t="s">
        <v>132</v>
      </c>
      <c r="H39" s="4">
        <v>1.45</v>
      </c>
      <c r="I39" s="34">
        <v>36.666608892671782</v>
      </c>
      <c r="J39" s="35" t="s">
        <v>1238</v>
      </c>
      <c r="K39" s="35" t="s">
        <v>1238</v>
      </c>
      <c r="L39" s="35" t="s">
        <v>1238</v>
      </c>
      <c r="M39" s="35" t="s">
        <v>1238</v>
      </c>
      <c r="N39" s="4" t="s">
        <v>132</v>
      </c>
      <c r="O39" s="4" t="s">
        <v>132</v>
      </c>
      <c r="P39" s="35" t="s">
        <v>137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891</v>
      </c>
      <c r="AP39" t="s">
        <v>1244</v>
      </c>
      <c r="AQ39" s="22" t="e">
        <v>#VALUE!</v>
      </c>
      <c r="AR39" s="21" t="e">
        <v>#VALUE!</v>
      </c>
      <c r="AS39" t="s">
        <v>137</v>
      </c>
      <c r="AT39" t="e">
        <v>#VALUE!</v>
      </c>
      <c r="AU39" t="e">
        <v>#VALUE!</v>
      </c>
      <c r="AV39" t="s">
        <v>1279</v>
      </c>
    </row>
    <row r="40" spans="1:48" x14ac:dyDescent="0.25">
      <c r="A40" s="14">
        <v>4.3000000000000022E-10</v>
      </c>
      <c r="B40" t="s">
        <v>892</v>
      </c>
      <c r="C40" s="4">
        <v>0</v>
      </c>
      <c r="D40" s="4">
        <v>0</v>
      </c>
      <c r="E40" s="4">
        <v>0</v>
      </c>
      <c r="F40" s="4">
        <v>0</v>
      </c>
      <c r="G40" s="4" t="s">
        <v>132</v>
      </c>
      <c r="H40" s="4">
        <v>2.5099999999999998</v>
      </c>
      <c r="I40" s="34">
        <v>35.018571296091416</v>
      </c>
      <c r="J40" s="35" t="s">
        <v>1238</v>
      </c>
      <c r="K40" s="35" t="s">
        <v>1238</v>
      </c>
      <c r="L40" s="35" t="s">
        <v>1238</v>
      </c>
      <c r="M40" s="35" t="s">
        <v>1238</v>
      </c>
      <c r="N40" s="4" t="s">
        <v>132</v>
      </c>
      <c r="O40" s="4" t="s">
        <v>132</v>
      </c>
      <c r="P40" s="35" t="s">
        <v>137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 xml:space="preserve"> </v>
      </c>
      <c r="T40" s="37" t="str">
        <f t="shared" si="23"/>
        <v xml:space="preserve"> </v>
      </c>
      <c r="U40" s="37" t="str">
        <f t="shared" si="2"/>
        <v xml:space="preserve"> </v>
      </c>
      <c r="V40" s="37" t="str">
        <f t="shared" si="3"/>
        <v xml:space="preserve"> </v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892</v>
      </c>
      <c r="AP40" t="s">
        <v>1244</v>
      </c>
      <c r="AQ40" s="22" t="e">
        <v>#VALUE!</v>
      </c>
      <c r="AR40" s="21" t="e">
        <v>#VALUE!</v>
      </c>
      <c r="AS40" t="s">
        <v>137</v>
      </c>
      <c r="AT40" t="e">
        <v>#VALUE!</v>
      </c>
      <c r="AU40" t="e">
        <v>#VALUE!</v>
      </c>
      <c r="AV40" t="s">
        <v>1280</v>
      </c>
    </row>
    <row r="41" spans="1:48" x14ac:dyDescent="0.25">
      <c r="A41" s="14">
        <v>4.4000000000000024E-10</v>
      </c>
      <c r="B41" t="s">
        <v>82</v>
      </c>
      <c r="C41" s="4">
        <v>0</v>
      </c>
      <c r="D41" s="4">
        <v>0</v>
      </c>
      <c r="E41" s="4">
        <v>0</v>
      </c>
      <c r="F41" s="4">
        <v>0</v>
      </c>
      <c r="G41" s="4" t="s">
        <v>132</v>
      </c>
      <c r="H41" s="4">
        <v>12.46</v>
      </c>
      <c r="I41" s="34">
        <v>39.113375295492112</v>
      </c>
      <c r="J41" s="35" t="s">
        <v>1238</v>
      </c>
      <c r="K41" s="35" t="s">
        <v>1238</v>
      </c>
      <c r="L41" s="35" t="s">
        <v>1238</v>
      </c>
      <c r="M41" s="35" t="s">
        <v>1238</v>
      </c>
      <c r="N41" s="4" t="s">
        <v>132</v>
      </c>
      <c r="O41" s="4" t="s">
        <v>132</v>
      </c>
      <c r="P41" s="35" t="s">
        <v>137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82</v>
      </c>
      <c r="AP41" t="s">
        <v>1242</v>
      </c>
      <c r="AQ41" s="22" t="e">
        <v>#VALUE!</v>
      </c>
      <c r="AR41" s="21" t="e">
        <v>#VALUE!</v>
      </c>
      <c r="AS41" t="s">
        <v>137</v>
      </c>
      <c r="AT41" t="e">
        <v>#VALUE!</v>
      </c>
      <c r="AU41" t="e">
        <v>#VALUE!</v>
      </c>
      <c r="AV41" t="s">
        <v>1281</v>
      </c>
    </row>
    <row r="42" spans="1:48" x14ac:dyDescent="0.25">
      <c r="A42" s="14">
        <v>4.5000000000000026E-10</v>
      </c>
      <c r="B42" t="s">
        <v>81</v>
      </c>
      <c r="C42" s="4">
        <v>1</v>
      </c>
      <c r="D42" s="4">
        <v>0</v>
      </c>
      <c r="E42" s="4">
        <v>0</v>
      </c>
      <c r="F42" s="4">
        <v>1</v>
      </c>
      <c r="G42" s="4" t="s">
        <v>132</v>
      </c>
      <c r="H42" s="4">
        <v>3.36</v>
      </c>
      <c r="I42" s="34">
        <v>225.59774515002937</v>
      </c>
      <c r="J42" s="35" t="s">
        <v>1238</v>
      </c>
      <c r="K42" s="35" t="s">
        <v>1238</v>
      </c>
      <c r="L42" s="35" t="s">
        <v>1238</v>
      </c>
      <c r="M42" s="35" t="s">
        <v>1238</v>
      </c>
      <c r="N42" s="4" t="s">
        <v>132</v>
      </c>
      <c r="O42" s="4" t="s">
        <v>132</v>
      </c>
      <c r="P42" s="35" t="s">
        <v>137</v>
      </c>
      <c r="Q42" s="36">
        <f t="shared" si="0"/>
        <v>100.00000000045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>
        <f t="shared" si="12"/>
        <v>6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81</v>
      </c>
      <c r="AP42" t="s">
        <v>1246</v>
      </c>
      <c r="AQ42" s="22" t="e">
        <v>#VALUE!</v>
      </c>
      <c r="AR42" s="21" t="e">
        <v>#VALUE!</v>
      </c>
      <c r="AS42" t="s">
        <v>137</v>
      </c>
      <c r="AT42" t="e">
        <v>#VALUE!</v>
      </c>
      <c r="AU42" t="e">
        <v>#VALUE!</v>
      </c>
      <c r="AV42" t="s">
        <v>1282</v>
      </c>
    </row>
    <row r="43" spans="1:48" x14ac:dyDescent="0.25">
      <c r="A43" s="14">
        <v>4.6000000000000027E-10</v>
      </c>
      <c r="B43" t="s">
        <v>94</v>
      </c>
      <c r="C43" s="4">
        <v>1</v>
      </c>
      <c r="D43" s="4">
        <v>0</v>
      </c>
      <c r="E43" s="4">
        <v>0</v>
      </c>
      <c r="F43" s="4">
        <v>1</v>
      </c>
      <c r="G43" s="4">
        <v>1.0260000228881836</v>
      </c>
      <c r="H43" s="4">
        <v>0.94</v>
      </c>
      <c r="I43" s="34">
        <v>73.769207017982708</v>
      </c>
      <c r="J43" s="35" t="s">
        <v>1238</v>
      </c>
      <c r="K43" s="35" t="s">
        <v>1238</v>
      </c>
      <c r="L43" s="35" t="s">
        <v>1238</v>
      </c>
      <c r="M43" s="35" t="s">
        <v>1238</v>
      </c>
      <c r="N43" s="4" t="s">
        <v>132</v>
      </c>
      <c r="O43" s="4" t="s">
        <v>132</v>
      </c>
      <c r="P43" s="35" t="s">
        <v>137</v>
      </c>
      <c r="Q43" s="36">
        <f t="shared" si="0"/>
        <v>100.00000000046001</v>
      </c>
      <c r="R43" s="36" t="str">
        <f t="shared" si="1"/>
        <v xml:space="preserve"> </v>
      </c>
      <c r="S43" s="37" t="str">
        <f t="shared" si="22"/>
        <v/>
      </c>
      <c r="T43" s="37" t="str">
        <f t="shared" si="23"/>
        <v/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>
        <f t="shared" si="12"/>
        <v>5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94</v>
      </c>
      <c r="AP43" t="s">
        <v>1244</v>
      </c>
      <c r="AQ43" s="22" t="e">
        <v>#VALUE!</v>
      </c>
      <c r="AR43" s="21" t="e">
        <v>#VALUE!</v>
      </c>
      <c r="AS43">
        <v>9.1489386051259114</v>
      </c>
      <c r="AT43" t="e">
        <v>#VALUE!</v>
      </c>
      <c r="AU43" t="e">
        <v>#VALUE!</v>
      </c>
      <c r="AV43" t="s">
        <v>1283</v>
      </c>
    </row>
    <row r="44" spans="1:48" x14ac:dyDescent="0.25">
      <c r="A44" s="14">
        <v>4.7000000000000024E-10</v>
      </c>
      <c r="B44" t="s">
        <v>87</v>
      </c>
      <c r="C44" s="4">
        <v>0</v>
      </c>
      <c r="D44" s="4">
        <v>0</v>
      </c>
      <c r="E44" s="4">
        <v>0</v>
      </c>
      <c r="F44" s="4">
        <v>0</v>
      </c>
      <c r="G44" s="4" t="s">
        <v>132</v>
      </c>
      <c r="H44" s="4">
        <v>1.78</v>
      </c>
      <c r="I44" s="34">
        <v>167.62875126639474</v>
      </c>
      <c r="J44" s="35" t="s">
        <v>1238</v>
      </c>
      <c r="K44" s="35" t="s">
        <v>1238</v>
      </c>
      <c r="L44" s="35" t="s">
        <v>1238</v>
      </c>
      <c r="M44" s="35" t="s">
        <v>1238</v>
      </c>
      <c r="N44" s="4" t="s">
        <v>132</v>
      </c>
      <c r="O44" s="4" t="s">
        <v>132</v>
      </c>
      <c r="P44" s="35" t="s">
        <v>137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87</v>
      </c>
      <c r="AP44" t="s">
        <v>1262</v>
      </c>
      <c r="AQ44" s="22" t="e">
        <v>#VALUE!</v>
      </c>
      <c r="AR44" s="21" t="e">
        <v>#VALUE!</v>
      </c>
      <c r="AS44" t="s">
        <v>137</v>
      </c>
      <c r="AT44" t="e">
        <v>#VALUE!</v>
      </c>
      <c r="AU44" t="e">
        <v>#VALUE!</v>
      </c>
      <c r="AV44" t="s">
        <v>1284</v>
      </c>
    </row>
    <row r="45" spans="1:48" x14ac:dyDescent="0.25">
      <c r="A45" s="14">
        <v>4.800000000000002E-10</v>
      </c>
      <c r="B45" t="s">
        <v>83</v>
      </c>
      <c r="C45" s="4">
        <v>0</v>
      </c>
      <c r="D45" s="4">
        <v>1</v>
      </c>
      <c r="E45" s="4">
        <v>5</v>
      </c>
      <c r="F45" s="4">
        <v>6</v>
      </c>
      <c r="G45" s="4">
        <v>3.4300000667572021</v>
      </c>
      <c r="H45" s="4">
        <v>4.79</v>
      </c>
      <c r="I45" s="34">
        <v>279.00804619335651</v>
      </c>
      <c r="J45" s="35">
        <v>19.551020408163264</v>
      </c>
      <c r="K45" s="35">
        <v>17.107142857142854</v>
      </c>
      <c r="L45" s="35">
        <v>4.0922557781201849</v>
      </c>
      <c r="M45" s="35">
        <v>3.4071507376523416</v>
      </c>
      <c r="N45" s="4">
        <v>0.245</v>
      </c>
      <c r="O45" s="4" t="s">
        <v>132</v>
      </c>
      <c r="P45" s="35" t="s">
        <v>137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/>
      </c>
      <c r="T45" s="37">
        <f t="shared" si="23"/>
        <v>-0.28392482900701416</v>
      </c>
      <c r="U45" s="37" t="str">
        <f t="shared" si="2"/>
        <v/>
      </c>
      <c r="V45" s="37" t="str">
        <f t="shared" si="3"/>
        <v/>
      </c>
      <c r="W45" s="37" t="str">
        <f t="shared" si="4"/>
        <v/>
      </c>
      <c r="X45" s="37" t="str">
        <f t="shared" si="5"/>
        <v/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>
        <f t="shared" si="11"/>
        <v>1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83</v>
      </c>
      <c r="AP45" t="s">
        <v>1242</v>
      </c>
      <c r="AQ45" s="22">
        <v>-163.84549548764221</v>
      </c>
      <c r="AR45" s="21">
        <v>29.23525339916533</v>
      </c>
      <c r="AS45">
        <v>-28.392482948701414</v>
      </c>
      <c r="AT45">
        <v>163.84549548764221</v>
      </c>
      <c r="AU45">
        <v>-29.23525339916533</v>
      </c>
      <c r="AV45" t="s">
        <v>1285</v>
      </c>
    </row>
    <row r="46" spans="1:48" x14ac:dyDescent="0.25">
      <c r="A46" s="14">
        <v>4.9000000000000017E-10</v>
      </c>
      <c r="B46" t="s">
        <v>37</v>
      </c>
      <c r="C46" s="4">
        <v>7</v>
      </c>
      <c r="D46" s="4">
        <v>6</v>
      </c>
      <c r="E46" s="4">
        <v>12</v>
      </c>
      <c r="F46" s="4">
        <v>25</v>
      </c>
      <c r="G46" s="4">
        <v>6.9800000190734863</v>
      </c>
      <c r="H46" s="4">
        <v>6.62</v>
      </c>
      <c r="I46" s="34">
        <v>1443.1210119948153</v>
      </c>
      <c r="J46" s="35">
        <v>4.6718419195483412</v>
      </c>
      <c r="K46" s="35">
        <v>2.6032245379473062</v>
      </c>
      <c r="L46" s="35" t="s">
        <v>1238</v>
      </c>
      <c r="M46" s="35" t="s">
        <v>1238</v>
      </c>
      <c r="N46" s="4">
        <v>1.417</v>
      </c>
      <c r="O46" s="4">
        <v>-33.317647058823532</v>
      </c>
      <c r="P46" s="35">
        <v>1.8126888217522659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2"/>
        <v/>
      </c>
      <c r="T46" s="37" t="str">
        <f t="shared" si="23"/>
        <v/>
      </c>
      <c r="U46" s="37" t="str">
        <f t="shared" si="2"/>
        <v/>
      </c>
      <c r="V46" s="37">
        <f t="shared" si="3"/>
        <v>-0.36952423946706348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>
        <f t="shared" si="7"/>
        <v>7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37</v>
      </c>
      <c r="AP46" t="s">
        <v>1246</v>
      </c>
      <c r="AQ46" s="22">
        <v>36.952423946706347</v>
      </c>
      <c r="AR46" s="21" t="e">
        <v>#VALUE!</v>
      </c>
      <c r="AS46">
        <v>5.4380667533759253</v>
      </c>
      <c r="AT46">
        <v>-36.952423946706347</v>
      </c>
      <c r="AU46" t="e">
        <v>#VALUE!</v>
      </c>
      <c r="AV46" t="s">
        <v>1286</v>
      </c>
    </row>
    <row r="47" spans="1:48" x14ac:dyDescent="0.25">
      <c r="A47" s="14">
        <v>5.0000000000000013E-10</v>
      </c>
      <c r="B47" t="s">
        <v>893</v>
      </c>
      <c r="C47" s="4">
        <v>1</v>
      </c>
      <c r="D47" s="4">
        <v>0</v>
      </c>
      <c r="E47" s="4">
        <v>1</v>
      </c>
      <c r="F47" s="4">
        <v>2</v>
      </c>
      <c r="G47" s="4">
        <v>19.14900016784668</v>
      </c>
      <c r="H47" s="4">
        <v>15.29</v>
      </c>
      <c r="I47" s="34">
        <v>202.27307994196372</v>
      </c>
      <c r="J47" s="35">
        <v>7.8010204081632653</v>
      </c>
      <c r="K47" s="35">
        <v>5.0797342192691026</v>
      </c>
      <c r="L47" s="35">
        <v>5.7169749999999997</v>
      </c>
      <c r="M47" s="35">
        <v>4.2915630026809648</v>
      </c>
      <c r="N47" s="4">
        <v>1.96</v>
      </c>
      <c r="O47" s="4">
        <v>39.999999999999986</v>
      </c>
      <c r="P47" s="35">
        <v>3.8587311968606937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2"/>
        <v>0.25238719264170578</v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/>
      </c>
      <c r="X47" s="37" t="str">
        <f t="shared" si="5"/>
        <v/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>
        <f t="shared" si="10"/>
        <v>22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>
        <f t="shared" si="14"/>
        <v>3.8587311973606937</v>
      </c>
      <c r="AH47" s="38" t="str">
        <f t="shared" si="15"/>
        <v xml:space="preserve"> </v>
      </c>
      <c r="AI47" s="1">
        <f t="shared" si="16"/>
        <v>25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893</v>
      </c>
      <c r="AP47" t="s">
        <v>1242</v>
      </c>
      <c r="AQ47" s="22">
        <v>-5.2765560022455693</v>
      </c>
      <c r="AR47" s="21">
        <v>1.1400290858297191</v>
      </c>
      <c r="AS47">
        <v>25.23871921417058</v>
      </c>
      <c r="AT47">
        <v>5.2765560022455693</v>
      </c>
      <c r="AU47">
        <v>-1.1400290858297191</v>
      </c>
      <c r="AV47" t="s">
        <v>1287</v>
      </c>
    </row>
    <row r="48" spans="1:48" x14ac:dyDescent="0.25">
      <c r="A48" s="14">
        <v>5.100000000000001E-10</v>
      </c>
      <c r="B48" t="s">
        <v>894</v>
      </c>
      <c r="C48" s="4">
        <v>0</v>
      </c>
      <c r="D48" s="4">
        <v>0</v>
      </c>
      <c r="E48" s="4">
        <v>0</v>
      </c>
      <c r="F48" s="4">
        <v>0</v>
      </c>
      <c r="G48" s="4" t="s">
        <v>132</v>
      </c>
      <c r="H48" s="4">
        <v>0.78</v>
      </c>
      <c r="I48" s="34">
        <v>80.528768398637567</v>
      </c>
      <c r="J48" s="35" t="s">
        <v>1238</v>
      </c>
      <c r="K48" s="35" t="s">
        <v>1238</v>
      </c>
      <c r="L48" s="35" t="s">
        <v>1238</v>
      </c>
      <c r="M48" s="35" t="s">
        <v>1238</v>
      </c>
      <c r="N48" s="4" t="s">
        <v>132</v>
      </c>
      <c r="O48" s="4" t="s">
        <v>132</v>
      </c>
      <c r="P48" s="35" t="s">
        <v>137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894</v>
      </c>
      <c r="AP48" t="s">
        <v>1262</v>
      </c>
      <c r="AQ48" s="22" t="e">
        <v>#VALUE!</v>
      </c>
      <c r="AR48" s="21" t="e">
        <v>#VALUE!</v>
      </c>
      <c r="AS48" t="s">
        <v>137</v>
      </c>
      <c r="AT48" t="e">
        <v>#VALUE!</v>
      </c>
      <c r="AU48" t="e">
        <v>#VALUE!</v>
      </c>
      <c r="AV48" t="s">
        <v>1288</v>
      </c>
    </row>
    <row r="49" spans="1:48" x14ac:dyDescent="0.25">
      <c r="A49" s="14">
        <v>5.2000000000000007E-10</v>
      </c>
      <c r="B49" t="s">
        <v>91</v>
      </c>
      <c r="C49" s="4">
        <v>0</v>
      </c>
      <c r="D49" s="4">
        <v>0</v>
      </c>
      <c r="E49" s="4">
        <v>0</v>
      </c>
      <c r="F49" s="4">
        <v>0</v>
      </c>
      <c r="G49" s="4" t="s">
        <v>132</v>
      </c>
      <c r="H49" s="4">
        <v>3.73</v>
      </c>
      <c r="I49" s="34">
        <v>559.42520631745845</v>
      </c>
      <c r="J49" s="35" t="s">
        <v>1238</v>
      </c>
      <c r="K49" s="35" t="s">
        <v>1238</v>
      </c>
      <c r="L49" s="35" t="s">
        <v>1238</v>
      </c>
      <c r="M49" s="35" t="s">
        <v>1238</v>
      </c>
      <c r="N49" s="4" t="s">
        <v>132</v>
      </c>
      <c r="O49" s="4" t="s">
        <v>132</v>
      </c>
      <c r="P49" s="35" t="s">
        <v>137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91</v>
      </c>
      <c r="AP49" t="s">
        <v>1246</v>
      </c>
      <c r="AQ49" s="22" t="e">
        <v>#VALUE!</v>
      </c>
      <c r="AR49" s="21" t="e">
        <v>#VALUE!</v>
      </c>
      <c r="AS49" t="s">
        <v>137</v>
      </c>
      <c r="AT49" t="e">
        <v>#VALUE!</v>
      </c>
      <c r="AU49" t="e">
        <v>#VALUE!</v>
      </c>
      <c r="AV49" t="s">
        <v>1289</v>
      </c>
    </row>
    <row r="50" spans="1:48" x14ac:dyDescent="0.25">
      <c r="A50" s="14">
        <v>5.3000000000000003E-10</v>
      </c>
      <c r="B50" t="s">
        <v>895</v>
      </c>
      <c r="C50" s="4">
        <v>0</v>
      </c>
      <c r="D50" s="4">
        <v>0</v>
      </c>
      <c r="E50" s="4">
        <v>0</v>
      </c>
      <c r="F50" s="4">
        <v>0</v>
      </c>
      <c r="G50" s="4" t="s">
        <v>132</v>
      </c>
      <c r="H50" s="4">
        <v>0.37</v>
      </c>
      <c r="I50" s="34">
        <v>35.076197824715251</v>
      </c>
      <c r="J50" s="35" t="s">
        <v>1238</v>
      </c>
      <c r="K50" s="35" t="s">
        <v>1238</v>
      </c>
      <c r="L50" s="35" t="s">
        <v>1238</v>
      </c>
      <c r="M50" s="35" t="s">
        <v>1238</v>
      </c>
      <c r="N50" s="4" t="s">
        <v>132</v>
      </c>
      <c r="O50" s="4" t="s">
        <v>132</v>
      </c>
      <c r="P50" s="35" t="s">
        <v>137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 xml:space="preserve"> </v>
      </c>
      <c r="T50" s="37" t="str">
        <f t="shared" si="23"/>
        <v xml:space="preserve"> </v>
      </c>
      <c r="U50" s="37" t="str">
        <f t="shared" si="2"/>
        <v xml:space="preserve"> </v>
      </c>
      <c r="V50" s="37" t="str">
        <f t="shared" si="3"/>
        <v xml:space="preserve"> 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895</v>
      </c>
      <c r="AP50" t="s">
        <v>1248</v>
      </c>
      <c r="AQ50" s="22" t="e">
        <v>#VALUE!</v>
      </c>
      <c r="AR50" s="21" t="e">
        <v>#VALUE!</v>
      </c>
      <c r="AS50" t="s">
        <v>137</v>
      </c>
      <c r="AT50" t="e">
        <v>#VALUE!</v>
      </c>
      <c r="AU50" t="e">
        <v>#VALUE!</v>
      </c>
      <c r="AV50" t="s">
        <v>1290</v>
      </c>
    </row>
    <row r="51" spans="1:48" x14ac:dyDescent="0.25">
      <c r="A51" s="14">
        <v>5.4E-10</v>
      </c>
      <c r="B51" t="s">
        <v>80</v>
      </c>
      <c r="C51" s="4">
        <v>0</v>
      </c>
      <c r="D51" s="4">
        <v>0</v>
      </c>
      <c r="E51" s="4">
        <v>0</v>
      </c>
      <c r="F51" s="4">
        <v>0</v>
      </c>
      <c r="G51" s="4" t="s">
        <v>132</v>
      </c>
      <c r="H51" s="4">
        <v>0.51</v>
      </c>
      <c r="I51" s="34">
        <v>70.299438358810633</v>
      </c>
      <c r="J51" s="35" t="s">
        <v>1238</v>
      </c>
      <c r="K51" s="35" t="s">
        <v>1238</v>
      </c>
      <c r="L51" s="35" t="s">
        <v>1238</v>
      </c>
      <c r="M51" s="35" t="s">
        <v>1238</v>
      </c>
      <c r="N51" s="4" t="s">
        <v>132</v>
      </c>
      <c r="O51" s="4" t="s">
        <v>132</v>
      </c>
      <c r="P51" s="35" t="s">
        <v>137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80</v>
      </c>
      <c r="AP51" t="s">
        <v>1244</v>
      </c>
      <c r="AQ51" s="22" t="e">
        <v>#VALUE!</v>
      </c>
      <c r="AR51" s="21" t="e">
        <v>#VALUE!</v>
      </c>
      <c r="AS51" t="s">
        <v>137</v>
      </c>
      <c r="AT51" t="e">
        <v>#VALUE!</v>
      </c>
      <c r="AU51" t="e">
        <v>#VALUE!</v>
      </c>
      <c r="AV51" t="s">
        <v>1291</v>
      </c>
    </row>
    <row r="52" spans="1:48" x14ac:dyDescent="0.25">
      <c r="A52" s="14">
        <v>5.4999999999999996E-10</v>
      </c>
      <c r="B52" t="s">
        <v>896</v>
      </c>
      <c r="C52" s="4">
        <v>0</v>
      </c>
      <c r="D52" s="4">
        <v>0</v>
      </c>
      <c r="E52" s="4">
        <v>0</v>
      </c>
      <c r="F52" s="4">
        <v>0</v>
      </c>
      <c r="G52" s="4" t="s">
        <v>132</v>
      </c>
      <c r="H52" s="4">
        <v>0.9</v>
      </c>
      <c r="I52" s="34">
        <v>52.737135229877005</v>
      </c>
      <c r="J52" s="35" t="s">
        <v>1238</v>
      </c>
      <c r="K52" s="35" t="s">
        <v>1238</v>
      </c>
      <c r="L52" s="35" t="s">
        <v>1238</v>
      </c>
      <c r="M52" s="35" t="s">
        <v>1238</v>
      </c>
      <c r="N52" s="4" t="s">
        <v>132</v>
      </c>
      <c r="O52" s="4" t="s">
        <v>132</v>
      </c>
      <c r="P52" s="35" t="s">
        <v>137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896</v>
      </c>
      <c r="AP52" t="s">
        <v>1248</v>
      </c>
      <c r="AQ52" s="22" t="e">
        <v>#VALUE!</v>
      </c>
      <c r="AR52" s="21" t="e">
        <v>#VALUE!</v>
      </c>
      <c r="AS52" t="s">
        <v>137</v>
      </c>
      <c r="AT52" t="e">
        <v>#VALUE!</v>
      </c>
      <c r="AU52" t="e">
        <v>#VALUE!</v>
      </c>
      <c r="AV52" t="s">
        <v>1292</v>
      </c>
    </row>
    <row r="53" spans="1:48" x14ac:dyDescent="0.25">
      <c r="A53" s="14">
        <v>5.5999999999999993E-10</v>
      </c>
      <c r="B53" t="s">
        <v>1200</v>
      </c>
      <c r="C53" s="4">
        <v>4</v>
      </c>
      <c r="D53" s="4">
        <v>0</v>
      </c>
      <c r="E53" s="4">
        <v>1</v>
      </c>
      <c r="F53" s="4">
        <v>5</v>
      </c>
      <c r="G53" s="4">
        <v>10.25</v>
      </c>
      <c r="H53" s="4">
        <v>7.68</v>
      </c>
      <c r="I53" s="34">
        <v>75.003925660269502</v>
      </c>
      <c r="J53" s="35">
        <v>7.3142857142857141</v>
      </c>
      <c r="K53" s="35">
        <v>7.045871559633027</v>
      </c>
      <c r="L53" s="35">
        <v>5.6480985922713334</v>
      </c>
      <c r="M53" s="35">
        <v>5.0678564857405703</v>
      </c>
      <c r="N53" s="4">
        <v>1.05</v>
      </c>
      <c r="O53" s="4">
        <v>-51.657458563535918</v>
      </c>
      <c r="P53" s="35">
        <v>9.1145833333333339</v>
      </c>
      <c r="Q53" s="36">
        <f t="shared" si="0"/>
        <v>80.000000000559993</v>
      </c>
      <c r="R53" s="36" t="str">
        <f t="shared" si="1"/>
        <v xml:space="preserve"> </v>
      </c>
      <c r="S53" s="37">
        <f t="shared" si="22"/>
        <v>0.33463541722666673</v>
      </c>
      <c r="T53" s="37" t="str">
        <f t="shared" si="23"/>
        <v/>
      </c>
      <c r="U53" s="37" t="str">
        <f t="shared" si="2"/>
        <v/>
      </c>
      <c r="V53" s="37" t="str">
        <f t="shared" si="3"/>
        <v/>
      </c>
      <c r="W53" s="37" t="str">
        <f t="shared" si="4"/>
        <v/>
      </c>
      <c r="X53" s="37" t="str">
        <f t="shared" si="5"/>
        <v/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>
        <f t="shared" si="10"/>
        <v>13</v>
      </c>
      <c r="AD53" s="1" t="str">
        <f t="shared" si="11"/>
        <v xml:space="preserve"> </v>
      </c>
      <c r="AE53" s="1">
        <f t="shared" si="12"/>
        <v>21</v>
      </c>
      <c r="AF53" s="1" t="str">
        <f t="shared" si="13"/>
        <v xml:space="preserve"> </v>
      </c>
      <c r="AG53" s="38">
        <f t="shared" si="14"/>
        <v>9.114583333893334</v>
      </c>
      <c r="AH53" s="38" t="str">
        <f t="shared" si="15"/>
        <v xml:space="preserve"> </v>
      </c>
      <c r="AI53" s="1">
        <f t="shared" si="16"/>
        <v>7</v>
      </c>
      <c r="AJ53" s="1" t="str">
        <f t="shared" si="17"/>
        <v xml:space="preserve"> </v>
      </c>
      <c r="AK53" s="25" t="str">
        <f t="shared" si="18"/>
        <v xml:space="preserve"> </v>
      </c>
      <c r="AL53" s="25">
        <f t="shared" si="19"/>
        <v>-51.657458562975918</v>
      </c>
      <c r="AM53" s="1" t="str">
        <f t="shared" si="20"/>
        <v xml:space="preserve"> </v>
      </c>
      <c r="AN53" s="1">
        <f t="shared" si="21"/>
        <v>1</v>
      </c>
      <c r="AO53" t="s">
        <v>1200</v>
      </c>
      <c r="AP53" t="s">
        <v>1293</v>
      </c>
      <c r="AQ53" s="22">
        <v>1.2920401014916649</v>
      </c>
      <c r="AR53" s="21">
        <v>2.3310644961172411</v>
      </c>
      <c r="AS53">
        <v>33.463541666666671</v>
      </c>
      <c r="AT53">
        <v>-1.2920401014916649</v>
      </c>
      <c r="AU53">
        <v>-2.3310644961172411</v>
      </c>
      <c r="AV53" t="s">
        <v>1294</v>
      </c>
    </row>
    <row r="54" spans="1:48" x14ac:dyDescent="0.25">
      <c r="A54" s="14">
        <v>5.6999999999999989E-10</v>
      </c>
      <c r="B54" t="s">
        <v>69</v>
      </c>
      <c r="C54" s="4">
        <v>0</v>
      </c>
      <c r="D54" s="4">
        <v>0</v>
      </c>
      <c r="E54" s="4">
        <v>0</v>
      </c>
      <c r="F54" s="4">
        <v>0</v>
      </c>
      <c r="G54" s="4" t="s">
        <v>132</v>
      </c>
      <c r="H54" s="4">
        <v>6.25</v>
      </c>
      <c r="I54" s="34">
        <v>283.15861198580757</v>
      </c>
      <c r="J54" s="35" t="s">
        <v>1238</v>
      </c>
      <c r="K54" s="35" t="s">
        <v>1238</v>
      </c>
      <c r="L54" s="35" t="s">
        <v>1238</v>
      </c>
      <c r="M54" s="35" t="s">
        <v>1238</v>
      </c>
      <c r="N54" s="4" t="s">
        <v>132</v>
      </c>
      <c r="O54" s="4" t="s">
        <v>132</v>
      </c>
      <c r="P54" s="35" t="s">
        <v>137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69</v>
      </c>
      <c r="AP54" t="s">
        <v>1295</v>
      </c>
      <c r="AQ54" s="22" t="e">
        <v>#VALUE!</v>
      </c>
      <c r="AR54" s="21" t="e">
        <v>#VALUE!</v>
      </c>
      <c r="AS54" t="s">
        <v>137</v>
      </c>
      <c r="AT54" t="e">
        <v>#VALUE!</v>
      </c>
      <c r="AU54" t="e">
        <v>#VALUE!</v>
      </c>
      <c r="AV54" t="s">
        <v>1296</v>
      </c>
    </row>
    <row r="55" spans="1:48" x14ac:dyDescent="0.25">
      <c r="A55" s="14">
        <v>5.7999999999999986E-10</v>
      </c>
      <c r="B55" t="s">
        <v>34</v>
      </c>
      <c r="C55" s="4">
        <v>7</v>
      </c>
      <c r="D55" s="4">
        <v>1</v>
      </c>
      <c r="E55" s="4">
        <v>18</v>
      </c>
      <c r="F55" s="4">
        <v>26</v>
      </c>
      <c r="G55" s="4">
        <v>6.8499999046325684</v>
      </c>
      <c r="H55" s="4">
        <v>6.28</v>
      </c>
      <c r="I55" s="34">
        <v>5049.5194479926649</v>
      </c>
      <c r="J55" s="35">
        <v>4.5739257101238167</v>
      </c>
      <c r="K55" s="35">
        <v>3.3529097704217832</v>
      </c>
      <c r="L55" s="35" t="s">
        <v>1238</v>
      </c>
      <c r="M55" s="35" t="s">
        <v>1238</v>
      </c>
      <c r="N55" s="4">
        <v>1.373</v>
      </c>
      <c r="O55" s="4">
        <v>-7.417397167902906</v>
      </c>
      <c r="P55" s="35">
        <v>5.8917197452229297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/>
      </c>
      <c r="T55" s="37" t="str">
        <f t="shared" si="23"/>
        <v/>
      </c>
      <c r="U55" s="37" t="str">
        <f t="shared" si="2"/>
        <v/>
      </c>
      <c r="V55" s="37">
        <f t="shared" si="3"/>
        <v>-0.38273825605163958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>
        <f t="shared" si="7"/>
        <v>6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>
        <f t="shared" si="14"/>
        <v>5.8917197458029298</v>
      </c>
      <c r="AH55" s="38" t="str">
        <f t="shared" si="15"/>
        <v xml:space="preserve"> </v>
      </c>
      <c r="AI55" s="1">
        <f t="shared" si="16"/>
        <v>14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1246</v>
      </c>
      <c r="AQ55" s="22">
        <v>38.273825605163957</v>
      </c>
      <c r="AR55" s="21" t="e">
        <v>#VALUE!</v>
      </c>
      <c r="AS55">
        <v>9.0764316024294356</v>
      </c>
      <c r="AT55">
        <v>-38.273825605163957</v>
      </c>
      <c r="AU55" t="e">
        <v>#VALUE!</v>
      </c>
      <c r="AV55" t="s">
        <v>1297</v>
      </c>
    </row>
    <row r="56" spans="1:48" x14ac:dyDescent="0.25">
      <c r="A56" s="14">
        <v>5.8999999999999982E-10</v>
      </c>
      <c r="B56" t="s">
        <v>897</v>
      </c>
      <c r="C56" s="4">
        <v>1</v>
      </c>
      <c r="D56" s="4">
        <v>0</v>
      </c>
      <c r="E56" s="4">
        <v>1</v>
      </c>
      <c r="F56" s="4">
        <v>2</v>
      </c>
      <c r="G56" s="4">
        <v>7.5749998092651367</v>
      </c>
      <c r="H56" s="4">
        <v>6.16</v>
      </c>
      <c r="I56" s="34">
        <v>3115.3974330242154</v>
      </c>
      <c r="J56" s="35" t="s">
        <v>1238</v>
      </c>
      <c r="K56" s="35" t="s">
        <v>1238</v>
      </c>
      <c r="L56" s="35">
        <v>4.9724870734229585</v>
      </c>
      <c r="M56" s="35">
        <v>4.270333037300178</v>
      </c>
      <c r="N56" s="4" t="s">
        <v>132</v>
      </c>
      <c r="O56" s="4" t="s">
        <v>132</v>
      </c>
      <c r="P56" s="35" t="s">
        <v>137</v>
      </c>
      <c r="Q56" s="36" t="str">
        <f t="shared" si="0"/>
        <v xml:space="preserve"> </v>
      </c>
      <c r="R56" s="36" t="str">
        <f t="shared" si="1"/>
        <v xml:space="preserve"> </v>
      </c>
      <c r="S56" s="37">
        <f t="shared" si="22"/>
        <v>0.22970776183434033</v>
      </c>
      <c r="T56" s="37" t="str">
        <f t="shared" si="23"/>
        <v/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/>
      </c>
      <c r="X56" s="37" t="str">
        <f t="shared" si="5"/>
        <v/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>
        <f t="shared" si="10"/>
        <v>27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897</v>
      </c>
      <c r="AP56" t="s">
        <v>1242</v>
      </c>
      <c r="AQ56" s="22" t="e">
        <v>#VALUE!</v>
      </c>
      <c r="AR56" s="21">
        <v>14.013979867030834</v>
      </c>
      <c r="AS56">
        <v>22.970776124434032</v>
      </c>
      <c r="AT56" t="e">
        <v>#VALUE!</v>
      </c>
      <c r="AU56">
        <v>-14.013979867030834</v>
      </c>
      <c r="AV56" t="s">
        <v>1298</v>
      </c>
    </row>
    <row r="57" spans="1:48" x14ac:dyDescent="0.25">
      <c r="A57" s="14">
        <v>5.9999999999999979E-10</v>
      </c>
      <c r="B57" t="s">
        <v>898</v>
      </c>
      <c r="C57" s="4">
        <v>0</v>
      </c>
      <c r="D57" s="4">
        <v>0</v>
      </c>
      <c r="E57" s="4">
        <v>0</v>
      </c>
      <c r="F57" s="4">
        <v>0</v>
      </c>
      <c r="G57" s="4" t="s">
        <v>132</v>
      </c>
      <c r="H57" s="4">
        <v>2.2200000000000002</v>
      </c>
      <c r="I57" s="34">
        <v>269.19166185656309</v>
      </c>
      <c r="J57" s="35" t="s">
        <v>1238</v>
      </c>
      <c r="K57" s="35" t="s">
        <v>1238</v>
      </c>
      <c r="L57" s="35" t="s">
        <v>1238</v>
      </c>
      <c r="M57" s="35" t="s">
        <v>1238</v>
      </c>
      <c r="N57" s="4" t="s">
        <v>132</v>
      </c>
      <c r="O57" s="4" t="s">
        <v>132</v>
      </c>
      <c r="P57" s="35" t="s">
        <v>137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898</v>
      </c>
      <c r="AP57" t="s">
        <v>1246</v>
      </c>
      <c r="AQ57" s="22" t="e">
        <v>#VALUE!</v>
      </c>
      <c r="AR57" s="21" t="e">
        <v>#VALUE!</v>
      </c>
      <c r="AS57" t="s">
        <v>137</v>
      </c>
      <c r="AT57" t="e">
        <v>#VALUE!</v>
      </c>
      <c r="AU57" t="e">
        <v>#VALUE!</v>
      </c>
      <c r="AV57" t="s">
        <v>1299</v>
      </c>
    </row>
    <row r="58" spans="1:48" x14ac:dyDescent="0.25">
      <c r="A58" s="14">
        <v>6.0999999999999975E-10</v>
      </c>
      <c r="B58" t="s">
        <v>70</v>
      </c>
      <c r="C58" s="4">
        <v>4</v>
      </c>
      <c r="D58" s="4">
        <v>0</v>
      </c>
      <c r="E58" s="4">
        <v>1</v>
      </c>
      <c r="F58" s="4">
        <v>5</v>
      </c>
      <c r="G58" s="4">
        <v>1.2000000476837158</v>
      </c>
      <c r="H58" s="4">
        <v>0.95</v>
      </c>
      <c r="I58" s="34">
        <v>158.84140784081001</v>
      </c>
      <c r="J58" s="35" t="s">
        <v>1238</v>
      </c>
      <c r="K58" s="35" t="s">
        <v>1238</v>
      </c>
      <c r="L58" s="35">
        <v>12.499240223463687</v>
      </c>
      <c r="M58" s="35">
        <v>11.299818181818182</v>
      </c>
      <c r="N58" s="4" t="s">
        <v>132</v>
      </c>
      <c r="O58" s="4" t="s">
        <v>132</v>
      </c>
      <c r="P58" s="35" t="s">
        <v>137</v>
      </c>
      <c r="Q58" s="36">
        <f t="shared" si="0"/>
        <v>80.000000000610001</v>
      </c>
      <c r="R58" s="36" t="str">
        <f t="shared" si="1"/>
        <v xml:space="preserve"> </v>
      </c>
      <c r="S58" s="37">
        <f t="shared" si="22"/>
        <v>0.26315794554022726</v>
      </c>
      <c r="T58" s="37" t="str">
        <f t="shared" si="23"/>
        <v/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/>
      </c>
      <c r="X58" s="37" t="str">
        <f t="shared" si="5"/>
        <v/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>
        <f t="shared" si="10"/>
        <v>21</v>
      </c>
      <c r="AD58" s="1" t="str">
        <f t="shared" si="11"/>
        <v xml:space="preserve"> </v>
      </c>
      <c r="AE58" s="1">
        <f t="shared" si="12"/>
        <v>20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70</v>
      </c>
      <c r="AP58" t="s">
        <v>1254</v>
      </c>
      <c r="AQ58" s="22" t="e">
        <v>#VALUE!</v>
      </c>
      <c r="AR58" s="21">
        <v>-116.14132035575588</v>
      </c>
      <c r="AS58">
        <v>26.315794493022725</v>
      </c>
      <c r="AT58" t="e">
        <v>#VALUE!</v>
      </c>
      <c r="AU58">
        <v>116.14132035575588</v>
      </c>
      <c r="AV58" t="s">
        <v>1300</v>
      </c>
    </row>
    <row r="59" spans="1:48" x14ac:dyDescent="0.25">
      <c r="A59" s="14">
        <v>6.1999999999999972E-10</v>
      </c>
      <c r="B59" t="s">
        <v>899</v>
      </c>
      <c r="C59" s="4">
        <v>0</v>
      </c>
      <c r="D59" s="4">
        <v>0</v>
      </c>
      <c r="E59" s="4">
        <v>0</v>
      </c>
      <c r="F59" s="4">
        <v>0</v>
      </c>
      <c r="G59" s="4" t="s">
        <v>132</v>
      </c>
      <c r="H59" s="4">
        <v>6.8</v>
      </c>
      <c r="I59" s="34">
        <v>71.15327245924523</v>
      </c>
      <c r="J59" s="35" t="s">
        <v>1238</v>
      </c>
      <c r="K59" s="35" t="s">
        <v>1238</v>
      </c>
      <c r="L59" s="35" t="s">
        <v>1238</v>
      </c>
      <c r="M59" s="35" t="s">
        <v>1238</v>
      </c>
      <c r="N59" s="4" t="s">
        <v>132</v>
      </c>
      <c r="O59" s="4" t="s">
        <v>132</v>
      </c>
      <c r="P59" s="35" t="s">
        <v>137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899</v>
      </c>
      <c r="AP59" t="s">
        <v>1248</v>
      </c>
      <c r="AQ59" s="22" t="e">
        <v>#VALUE!</v>
      </c>
      <c r="AR59" s="21" t="e">
        <v>#VALUE!</v>
      </c>
      <c r="AS59" t="s">
        <v>137</v>
      </c>
      <c r="AT59" t="e">
        <v>#VALUE!</v>
      </c>
      <c r="AU59" t="e">
        <v>#VALUE!</v>
      </c>
      <c r="AV59" t="s">
        <v>1301</v>
      </c>
    </row>
    <row r="60" spans="1:48" x14ac:dyDescent="0.25">
      <c r="A60" s="14">
        <v>6.2999999999999969E-10</v>
      </c>
      <c r="B60" t="s">
        <v>90</v>
      </c>
      <c r="C60" s="4">
        <v>0</v>
      </c>
      <c r="D60" s="4">
        <v>0</v>
      </c>
      <c r="E60" s="4">
        <v>0</v>
      </c>
      <c r="F60" s="4">
        <v>0</v>
      </c>
      <c r="G60" s="4" t="s">
        <v>132</v>
      </c>
      <c r="H60" s="4">
        <v>1.1499999999999999</v>
      </c>
      <c r="I60" s="34">
        <v>127.05541843665085</v>
      </c>
      <c r="J60" s="35" t="s">
        <v>1238</v>
      </c>
      <c r="K60" s="35" t="s">
        <v>1238</v>
      </c>
      <c r="L60" s="35" t="s">
        <v>1238</v>
      </c>
      <c r="M60" s="35" t="s">
        <v>1238</v>
      </c>
      <c r="N60" s="4" t="s">
        <v>132</v>
      </c>
      <c r="O60" s="4" t="s">
        <v>132</v>
      </c>
      <c r="P60" s="35" t="s">
        <v>137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90</v>
      </c>
      <c r="AP60" t="s">
        <v>1248</v>
      </c>
      <c r="AQ60" s="22" t="e">
        <v>#VALUE!</v>
      </c>
      <c r="AR60" s="21" t="e">
        <v>#VALUE!</v>
      </c>
      <c r="AS60" t="s">
        <v>137</v>
      </c>
      <c r="AT60" t="e">
        <v>#VALUE!</v>
      </c>
      <c r="AU60" t="e">
        <v>#VALUE!</v>
      </c>
      <c r="AV60" t="s">
        <v>1302</v>
      </c>
    </row>
    <row r="61" spans="1:48" x14ac:dyDescent="0.25">
      <c r="A61" s="14">
        <v>6.3999999999999965E-10</v>
      </c>
      <c r="B61" t="s">
        <v>36</v>
      </c>
      <c r="C61" s="4">
        <v>8</v>
      </c>
      <c r="D61" s="4">
        <v>0</v>
      </c>
      <c r="E61" s="4">
        <v>6</v>
      </c>
      <c r="F61" s="4">
        <v>14</v>
      </c>
      <c r="G61" s="4">
        <v>20.799999237060547</v>
      </c>
      <c r="H61" s="4">
        <v>18.72</v>
      </c>
      <c r="I61" s="34">
        <v>8278.8951385543223</v>
      </c>
      <c r="J61" s="35">
        <v>8.0898876404494366</v>
      </c>
      <c r="K61" s="35">
        <v>6.2130766677729836</v>
      </c>
      <c r="L61" s="35">
        <v>6.3847456934349971</v>
      </c>
      <c r="M61" s="35">
        <v>5.0230598105706274</v>
      </c>
      <c r="N61" s="4">
        <v>2.3140000000000001</v>
      </c>
      <c r="O61" s="4">
        <v>6.0009161704077068</v>
      </c>
      <c r="P61" s="35">
        <v>3.4722222222222223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2"/>
        <v/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 t="str">
        <f t="shared" si="10"/>
        <v xml:space="preserve"> 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>
        <f t="shared" si="14"/>
        <v>3.4722222228622224</v>
      </c>
      <c r="AH61" s="38" t="str">
        <f t="shared" si="15"/>
        <v xml:space="preserve"> </v>
      </c>
      <c r="AI61" s="1">
        <f t="shared" si="16"/>
        <v>29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36</v>
      </c>
      <c r="AP61" t="s">
        <v>1244</v>
      </c>
      <c r="AQ61" s="22">
        <v>-9.1748854214540607</v>
      </c>
      <c r="AR61" s="21">
        <v>-10.407299935255576</v>
      </c>
      <c r="AS61">
        <v>11.111107035579849</v>
      </c>
      <c r="AT61">
        <v>9.1748854214540607</v>
      </c>
      <c r="AU61">
        <v>10.407299935255576</v>
      </c>
      <c r="AV61" t="s">
        <v>1303</v>
      </c>
    </row>
    <row r="62" spans="1:48" x14ac:dyDescent="0.25">
      <c r="A62" s="14">
        <v>6.4999999999999962E-10</v>
      </c>
      <c r="B62" t="s">
        <v>1201</v>
      </c>
      <c r="C62" s="4">
        <v>0</v>
      </c>
      <c r="D62" s="4">
        <v>0</v>
      </c>
      <c r="E62" s="4">
        <v>0</v>
      </c>
      <c r="F62" s="4">
        <v>0</v>
      </c>
      <c r="G62" s="4" t="s">
        <v>132</v>
      </c>
      <c r="H62" s="4">
        <v>2.2999999999999998</v>
      </c>
      <c r="I62" s="34">
        <v>265.53426620704602</v>
      </c>
      <c r="J62" s="35" t="s">
        <v>1238</v>
      </c>
      <c r="K62" s="35" t="s">
        <v>1238</v>
      </c>
      <c r="L62" s="35" t="s">
        <v>1238</v>
      </c>
      <c r="M62" s="35" t="s">
        <v>1238</v>
      </c>
      <c r="N62" s="4" t="s">
        <v>132</v>
      </c>
      <c r="O62" s="4" t="s">
        <v>132</v>
      </c>
      <c r="P62" s="35" t="s">
        <v>137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1201</v>
      </c>
      <c r="AP62" t="s">
        <v>1239</v>
      </c>
      <c r="AQ62" s="22" t="e">
        <v>#VALUE!</v>
      </c>
      <c r="AR62" s="21" t="e">
        <v>#VALUE!</v>
      </c>
      <c r="AS62" t="s">
        <v>137</v>
      </c>
      <c r="AT62" t="e">
        <v>#VALUE!</v>
      </c>
      <c r="AU62" t="e">
        <v>#VALUE!</v>
      </c>
      <c r="AV62" t="s">
        <v>1304</v>
      </c>
    </row>
    <row r="63" spans="1:48" x14ac:dyDescent="0.25">
      <c r="A63" s="14">
        <v>6.5999999999999958E-10</v>
      </c>
      <c r="B63" t="s">
        <v>1202</v>
      </c>
      <c r="C63" s="4">
        <v>0</v>
      </c>
      <c r="D63" s="4">
        <v>0</v>
      </c>
      <c r="E63" s="4">
        <v>0</v>
      </c>
      <c r="F63" s="4">
        <v>0</v>
      </c>
      <c r="G63" s="4" t="s">
        <v>132</v>
      </c>
      <c r="H63" s="4">
        <v>186.9</v>
      </c>
      <c r="I63" s="34">
        <v>158.84723975005258</v>
      </c>
      <c r="J63" s="35" t="s">
        <v>1238</v>
      </c>
      <c r="K63" s="35" t="s">
        <v>1238</v>
      </c>
      <c r="L63" s="35" t="s">
        <v>1238</v>
      </c>
      <c r="M63" s="35" t="s">
        <v>1238</v>
      </c>
      <c r="N63" s="4" t="s">
        <v>132</v>
      </c>
      <c r="O63" s="4" t="s">
        <v>132</v>
      </c>
      <c r="P63" s="35" t="s">
        <v>137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1202</v>
      </c>
      <c r="AP63" t="s">
        <v>1242</v>
      </c>
      <c r="AQ63" s="22" t="e">
        <v>#VALUE!</v>
      </c>
      <c r="AR63" s="21" t="e">
        <v>#VALUE!</v>
      </c>
      <c r="AS63" t="s">
        <v>137</v>
      </c>
      <c r="AT63" t="e">
        <v>#VALUE!</v>
      </c>
      <c r="AU63" t="e">
        <v>#VALUE!</v>
      </c>
      <c r="AV63" t="s">
        <v>1305</v>
      </c>
    </row>
    <row r="64" spans="1:48" x14ac:dyDescent="0.25">
      <c r="A64" s="14">
        <v>6.6999999999999955E-10</v>
      </c>
      <c r="B64" t="s">
        <v>78</v>
      </c>
      <c r="C64" s="4">
        <v>4</v>
      </c>
      <c r="D64" s="4">
        <v>0</v>
      </c>
      <c r="E64" s="4">
        <v>1</v>
      </c>
      <c r="F64" s="4">
        <v>5</v>
      </c>
      <c r="G64" s="4">
        <v>17</v>
      </c>
      <c r="H64" s="4">
        <v>12.2</v>
      </c>
      <c r="I64" s="34">
        <v>413.88444273575141</v>
      </c>
      <c r="J64" s="35" t="s">
        <v>1238</v>
      </c>
      <c r="K64" s="35" t="s">
        <v>1238</v>
      </c>
      <c r="L64" s="35">
        <v>5.3002278481012652</v>
      </c>
      <c r="M64" s="35">
        <v>4.703438352500668</v>
      </c>
      <c r="N64" s="4" t="s">
        <v>132</v>
      </c>
      <c r="O64" s="4" t="s">
        <v>132</v>
      </c>
      <c r="P64" s="35" t="s">
        <v>137</v>
      </c>
      <c r="Q64" s="36">
        <f t="shared" si="0"/>
        <v>80.000000000669999</v>
      </c>
      <c r="R64" s="36" t="str">
        <f t="shared" si="1"/>
        <v xml:space="preserve"> </v>
      </c>
      <c r="S64" s="37">
        <f t="shared" si="22"/>
        <v>0.39344262362081966</v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>
        <f t="shared" si="10"/>
        <v>9</v>
      </c>
      <c r="AD64" s="1" t="str">
        <f t="shared" si="11"/>
        <v xml:space="preserve"> </v>
      </c>
      <c r="AE64" s="1">
        <f t="shared" si="12"/>
        <v>19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78</v>
      </c>
      <c r="AP64" t="s">
        <v>1248</v>
      </c>
      <c r="AQ64" s="22" t="e">
        <v>#VALUE!</v>
      </c>
      <c r="AR64" s="21">
        <v>8.3465694879256151</v>
      </c>
      <c r="AS64">
        <v>39.344262295081968</v>
      </c>
      <c r="AT64" t="e">
        <v>#VALUE!</v>
      </c>
      <c r="AU64">
        <v>-8.3465694879256151</v>
      </c>
      <c r="AV64" t="s">
        <v>1306</v>
      </c>
    </row>
    <row r="65" spans="1:48" x14ac:dyDescent="0.25">
      <c r="A65" s="14">
        <v>6.7999999999999951E-10</v>
      </c>
      <c r="B65" t="s">
        <v>60</v>
      </c>
      <c r="C65" s="4">
        <v>3</v>
      </c>
      <c r="D65" s="4">
        <v>0</v>
      </c>
      <c r="E65" s="4">
        <v>0</v>
      </c>
      <c r="F65" s="4">
        <v>3</v>
      </c>
      <c r="G65" s="4">
        <v>10.739999771118164</v>
      </c>
      <c r="H65" s="4">
        <v>8.1300000000000008</v>
      </c>
      <c r="I65" s="34">
        <v>550.23290042092162</v>
      </c>
      <c r="J65" s="35">
        <v>5.0812499999999998</v>
      </c>
      <c r="K65" s="35">
        <v>4.4184782608695654</v>
      </c>
      <c r="L65" s="35">
        <v>1.3766166328600407</v>
      </c>
      <c r="M65" s="35">
        <v>1.2544768946395564</v>
      </c>
      <c r="N65" s="4">
        <v>1.6</v>
      </c>
      <c r="O65" s="4">
        <v>35.363790186125229</v>
      </c>
      <c r="P65" s="35" t="s">
        <v>137</v>
      </c>
      <c r="Q65" s="36">
        <f t="shared" si="0"/>
        <v>100.00000000068</v>
      </c>
      <c r="R65" s="36" t="str">
        <f t="shared" si="1"/>
        <v xml:space="preserve"> </v>
      </c>
      <c r="S65" s="37">
        <f t="shared" si="22"/>
        <v>0.32103318285935595</v>
      </c>
      <c r="T65" s="37" t="str">
        <f t="shared" si="23"/>
        <v/>
      </c>
      <c r="U65" s="37" t="str">
        <f t="shared" si="2"/>
        <v/>
      </c>
      <c r="V65" s="37">
        <f t="shared" si="3"/>
        <v>-0.31427368190623672</v>
      </c>
      <c r="W65" s="37" t="str">
        <f t="shared" si="4"/>
        <v/>
      </c>
      <c r="X65" s="37">
        <f t="shared" si="5"/>
        <v>-0.7619505415285065</v>
      </c>
      <c r="Y65" s="1" t="str">
        <f t="shared" si="6"/>
        <v xml:space="preserve"> </v>
      </c>
      <c r="Z65" s="1">
        <f t="shared" si="7"/>
        <v>10</v>
      </c>
      <c r="AA65" s="1" t="str">
        <f t="shared" si="8"/>
        <v xml:space="preserve"> </v>
      </c>
      <c r="AB65" s="1">
        <f t="shared" si="9"/>
        <v>1</v>
      </c>
      <c r="AC65" s="1">
        <f t="shared" si="10"/>
        <v>16</v>
      </c>
      <c r="AD65" s="1" t="str">
        <f t="shared" si="11"/>
        <v xml:space="preserve"> </v>
      </c>
      <c r="AE65" s="1">
        <f t="shared" si="12"/>
        <v>4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60</v>
      </c>
      <c r="AP65" t="s">
        <v>1242</v>
      </c>
      <c r="AQ65" s="22">
        <v>31.427368190623671</v>
      </c>
      <c r="AR65" s="21">
        <v>76.195054152850645</v>
      </c>
      <c r="AS65">
        <v>32.103318217935595</v>
      </c>
      <c r="AT65">
        <v>-31.427368190623671</v>
      </c>
      <c r="AU65">
        <v>-76.195054152850645</v>
      </c>
      <c r="AV65" t="s">
        <v>1307</v>
      </c>
    </row>
    <row r="66" spans="1:48" x14ac:dyDescent="0.25">
      <c r="A66" s="14">
        <v>6.8999999999999948E-10</v>
      </c>
      <c r="B66" t="s">
        <v>57</v>
      </c>
      <c r="C66" s="4">
        <v>7</v>
      </c>
      <c r="D66" s="4">
        <v>0</v>
      </c>
      <c r="E66" s="4">
        <v>0</v>
      </c>
      <c r="F66" s="4">
        <v>7</v>
      </c>
      <c r="G66" s="4">
        <v>83.050003051757813</v>
      </c>
      <c r="H66" s="4">
        <v>63.5</v>
      </c>
      <c r="I66" s="34">
        <v>1688.8003746108511</v>
      </c>
      <c r="J66" s="35">
        <v>6.4598168870803665</v>
      </c>
      <c r="K66" s="35">
        <v>5.7104316546762588</v>
      </c>
      <c r="L66" s="35">
        <v>4.2624389404884759</v>
      </c>
      <c r="M66" s="35">
        <v>3.8350077375425564</v>
      </c>
      <c r="N66" s="4">
        <v>9.83</v>
      </c>
      <c r="O66" s="4">
        <v>27.71209562167078</v>
      </c>
      <c r="P66" s="35" t="s">
        <v>137</v>
      </c>
      <c r="Q66" s="36">
        <f t="shared" si="0"/>
        <v>100.00000000068999</v>
      </c>
      <c r="R66" s="36" t="str">
        <f t="shared" si="1"/>
        <v xml:space="preserve"> </v>
      </c>
      <c r="S66" s="37">
        <f t="shared" si="22"/>
        <v>0.30787406449720972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>
        <f t="shared" si="10"/>
        <v>17</v>
      </c>
      <c r="AD66" s="1" t="str">
        <f t="shared" si="11"/>
        <v xml:space="preserve"> </v>
      </c>
      <c r="AE66" s="1">
        <f t="shared" si="12"/>
        <v>3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57</v>
      </c>
      <c r="AP66" t="s">
        <v>1242</v>
      </c>
      <c r="AQ66" s="22">
        <v>12.823292506026363</v>
      </c>
      <c r="AR66" s="21">
        <v>26.292385452076051</v>
      </c>
      <c r="AS66">
        <v>30.787406380720974</v>
      </c>
      <c r="AT66">
        <v>-12.823292506026363</v>
      </c>
      <c r="AU66">
        <v>-26.292385452076051</v>
      </c>
      <c r="AV66" t="s">
        <v>1308</v>
      </c>
    </row>
    <row r="67" spans="1:48" x14ac:dyDescent="0.25">
      <c r="A67" s="14">
        <v>6.9999999999999944E-10</v>
      </c>
      <c r="B67" t="s">
        <v>55</v>
      </c>
      <c r="C67" s="4">
        <v>4</v>
      </c>
      <c r="D67" s="4">
        <v>0</v>
      </c>
      <c r="E67" s="4">
        <v>8</v>
      </c>
      <c r="F67" s="4">
        <v>12</v>
      </c>
      <c r="G67" s="4">
        <v>2.5</v>
      </c>
      <c r="H67" s="4">
        <v>2.2200000000000002</v>
      </c>
      <c r="I67" s="34">
        <v>437.59502257947304</v>
      </c>
      <c r="J67" s="35">
        <v>7.0700636942675166</v>
      </c>
      <c r="K67" s="35">
        <v>5.2358490566037741</v>
      </c>
      <c r="L67" s="35">
        <v>4.5217246127366613</v>
      </c>
      <c r="M67" s="35">
        <v>3.4008051779935276</v>
      </c>
      <c r="N67" s="4">
        <v>0.314</v>
      </c>
      <c r="O67" s="4">
        <v>-56.022408963585434</v>
      </c>
      <c r="P67" s="35">
        <v>3.963963963963963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2"/>
        <v/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 t="str">
        <f t="shared" si="5"/>
        <v/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 t="str">
        <f t="shared" si="9"/>
        <v xml:space="preserve"> </v>
      </c>
      <c r="AC67" s="1" t="str">
        <f t="shared" si="10"/>
        <v xml:space="preserve"> </v>
      </c>
      <c r="AD67" s="1" t="str">
        <f t="shared" si="11"/>
        <v xml:space="preserve"> </v>
      </c>
      <c r="AE67" s="1" t="str">
        <f t="shared" si="12"/>
        <v xml:space="preserve"> </v>
      </c>
      <c r="AF67" s="1" t="str">
        <f t="shared" si="13"/>
        <v xml:space="preserve"> </v>
      </c>
      <c r="AG67" s="38">
        <f t="shared" si="14"/>
        <v>3.9639639646639631</v>
      </c>
      <c r="AH67" s="38" t="str">
        <f t="shared" si="15"/>
        <v xml:space="preserve"> </v>
      </c>
      <c r="AI67" s="1">
        <f t="shared" si="16"/>
        <v>24</v>
      </c>
      <c r="AJ67" s="1" t="str">
        <f t="shared" si="17"/>
        <v xml:space="preserve"> </v>
      </c>
      <c r="AK67" s="25" t="str">
        <f t="shared" si="18"/>
        <v xml:space="preserve"> </v>
      </c>
      <c r="AL67" s="25">
        <f t="shared" si="19"/>
        <v>-56.022408962885436</v>
      </c>
      <c r="AM67" s="1" t="str">
        <f t="shared" si="20"/>
        <v xml:space="preserve"> </v>
      </c>
      <c r="AN67" s="1">
        <f t="shared" si="21"/>
        <v>2</v>
      </c>
      <c r="AO67" t="s">
        <v>55</v>
      </c>
      <c r="AP67" t="s">
        <v>1242</v>
      </c>
      <c r="AQ67" s="22">
        <v>4.5878721621952394</v>
      </c>
      <c r="AR67" s="21">
        <v>21.808725121758577</v>
      </c>
      <c r="AS67">
        <v>12.612612612612594</v>
      </c>
      <c r="AT67">
        <v>-4.5878721621952394</v>
      </c>
      <c r="AU67">
        <v>-21.808725121758577</v>
      </c>
      <c r="AV67" t="s">
        <v>1309</v>
      </c>
    </row>
    <row r="68" spans="1:48" x14ac:dyDescent="0.25">
      <c r="A68" s="14">
        <v>7.0999999999999941E-10</v>
      </c>
      <c r="B68" t="s">
        <v>56</v>
      </c>
      <c r="C68" s="4">
        <v>14</v>
      </c>
      <c r="D68" s="4">
        <v>0</v>
      </c>
      <c r="E68" s="4">
        <v>0</v>
      </c>
      <c r="F68" s="4">
        <v>14</v>
      </c>
      <c r="G68" s="4">
        <v>52</v>
      </c>
      <c r="H68" s="4">
        <v>39.06</v>
      </c>
      <c r="I68" s="34">
        <v>338.25752353087529</v>
      </c>
      <c r="J68" s="35">
        <v>19.175257731958766</v>
      </c>
      <c r="K68" s="35">
        <v>11.461267605633804</v>
      </c>
      <c r="L68" s="35">
        <v>7.195513262797423</v>
      </c>
      <c r="M68" s="35">
        <v>5.2562476856613864</v>
      </c>
      <c r="N68" s="4">
        <v>3.4079999999999999</v>
      </c>
      <c r="O68" s="4">
        <v>84.915897992403686</v>
      </c>
      <c r="P68" s="35">
        <v>2.6318484383000511</v>
      </c>
      <c r="Q68" s="36">
        <f t="shared" si="0"/>
        <v>100.00000000071</v>
      </c>
      <c r="R68" s="36" t="str">
        <f t="shared" si="1"/>
        <v xml:space="preserve"> </v>
      </c>
      <c r="S68" s="37">
        <f t="shared" si="22"/>
        <v>0.331285202962944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>
        <f t="shared" si="10"/>
        <v>14</v>
      </c>
      <c r="AD68" s="1" t="str">
        <f t="shared" si="11"/>
        <v xml:space="preserve"> </v>
      </c>
      <c r="AE68" s="1">
        <f t="shared" si="12"/>
        <v>2</v>
      </c>
      <c r="AF68" s="1" t="str">
        <f t="shared" si="13"/>
        <v xml:space="preserve"> </v>
      </c>
      <c r="AG68" s="38">
        <f t="shared" si="14"/>
        <v>2.6318484390100512</v>
      </c>
      <c r="AH68" s="38" t="str">
        <f t="shared" si="15"/>
        <v xml:space="preserve"> </v>
      </c>
      <c r="AI68" s="1">
        <f t="shared" si="16"/>
        <v>32</v>
      </c>
      <c r="AJ68" s="1" t="str">
        <f t="shared" si="17"/>
        <v xml:space="preserve"> </v>
      </c>
      <c r="AK68" s="25">
        <f t="shared" si="18"/>
        <v>84.915897993113688</v>
      </c>
      <c r="AL68" s="25" t="str">
        <f t="shared" si="19"/>
        <v xml:space="preserve"> </v>
      </c>
      <c r="AM68" s="1">
        <f t="shared" si="20"/>
        <v>3</v>
      </c>
      <c r="AN68" s="1" t="str">
        <f t="shared" si="21"/>
        <v xml:space="preserve"> </v>
      </c>
      <c r="AO68" t="s">
        <v>56</v>
      </c>
      <c r="AP68" t="s">
        <v>1248</v>
      </c>
      <c r="AQ68" s="22">
        <v>-158.77449216305143</v>
      </c>
      <c r="AR68" s="21">
        <v>-24.427381941092928</v>
      </c>
      <c r="AS68">
        <v>33.128520225294402</v>
      </c>
      <c r="AT68">
        <v>158.77449216305143</v>
      </c>
      <c r="AU68">
        <v>24.427381941092928</v>
      </c>
      <c r="AV68" t="s">
        <v>1310</v>
      </c>
    </row>
    <row r="69" spans="1:48" x14ac:dyDescent="0.25">
      <c r="A69" s="14">
        <v>7.1999999999999937E-10</v>
      </c>
      <c r="B69" t="s">
        <v>95</v>
      </c>
      <c r="C69" s="4">
        <v>0</v>
      </c>
      <c r="D69" s="4">
        <v>0</v>
      </c>
      <c r="E69" s="4">
        <v>0</v>
      </c>
      <c r="F69" s="4">
        <v>0</v>
      </c>
      <c r="G69" s="4" t="s">
        <v>132</v>
      </c>
      <c r="H69" s="4">
        <v>1.84</v>
      </c>
      <c r="I69" s="34">
        <v>96.266199229140554</v>
      </c>
      <c r="J69" s="35" t="s">
        <v>1238</v>
      </c>
      <c r="K69" s="35" t="s">
        <v>1238</v>
      </c>
      <c r="L69" s="35" t="s">
        <v>1238</v>
      </c>
      <c r="M69" s="35" t="s">
        <v>1238</v>
      </c>
      <c r="N69" s="4" t="s">
        <v>132</v>
      </c>
      <c r="O69" s="4" t="s">
        <v>132</v>
      </c>
      <c r="P69" s="35" t="s">
        <v>137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2"/>
        <v xml:space="preserve"> </v>
      </c>
      <c r="T69" s="37" t="str">
        <f t="shared" si="23"/>
        <v xml:space="preserve"> </v>
      </c>
      <c r="U69" s="37" t="str">
        <f t="shared" si="2"/>
        <v xml:space="preserve"> </v>
      </c>
      <c r="V69" s="37" t="str">
        <f t="shared" si="3"/>
        <v xml:space="preserve"> </v>
      </c>
      <c r="W69" s="37" t="str">
        <f t="shared" si="4"/>
        <v xml:space="preserve"> </v>
      </c>
      <c r="X69" s="37" t="str">
        <f t="shared" si="5"/>
        <v xml:space="preserve"> 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 t="str">
        <f t="shared" si="10"/>
        <v xml:space="preserve"> 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95</v>
      </c>
      <c r="AP69" t="s">
        <v>1244</v>
      </c>
      <c r="AQ69" s="22" t="e">
        <v>#VALUE!</v>
      </c>
      <c r="AR69" s="21" t="e">
        <v>#VALUE!</v>
      </c>
      <c r="AS69" t="s">
        <v>137</v>
      </c>
      <c r="AT69" t="e">
        <v>#VALUE!</v>
      </c>
      <c r="AU69" t="e">
        <v>#VALUE!</v>
      </c>
      <c r="AV69" t="s">
        <v>1311</v>
      </c>
    </row>
    <row r="70" spans="1:48" x14ac:dyDescent="0.25">
      <c r="A70" s="14">
        <v>7.2999999999999934E-10</v>
      </c>
      <c r="B70" t="s">
        <v>65</v>
      </c>
      <c r="C70" s="4">
        <v>19</v>
      </c>
      <c r="D70" s="4">
        <v>0</v>
      </c>
      <c r="E70" s="4">
        <v>4</v>
      </c>
      <c r="F70" s="4">
        <v>23</v>
      </c>
      <c r="G70" s="4">
        <v>23.700000762939453</v>
      </c>
      <c r="H70" s="4">
        <v>20.04</v>
      </c>
      <c r="I70" s="34">
        <v>632.76310402129525</v>
      </c>
      <c r="J70" s="35" t="s">
        <v>1238</v>
      </c>
      <c r="K70" s="35" t="s">
        <v>1238</v>
      </c>
      <c r="L70" s="35">
        <v>5.4493144304184682</v>
      </c>
      <c r="M70" s="35">
        <v>4.7858149929911953</v>
      </c>
      <c r="N70" s="4">
        <v>-2.262</v>
      </c>
      <c r="O70" s="4">
        <v>50.985915492957744</v>
      </c>
      <c r="P70" s="35">
        <v>0.26447105788423153</v>
      </c>
      <c r="Q70" s="36">
        <f t="shared" si="0"/>
        <v>82.608695652903904</v>
      </c>
      <c r="R70" s="36" t="str">
        <f t="shared" si="1"/>
        <v xml:space="preserve"> </v>
      </c>
      <c r="S70" s="37">
        <f t="shared" si="22"/>
        <v>0.18263476933975314</v>
      </c>
      <c r="T70" s="37" t="str">
        <f t="shared" si="23"/>
        <v/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35</v>
      </c>
      <c r="AD70" s="1" t="str">
        <f t="shared" si="11"/>
        <v xml:space="preserve"> </v>
      </c>
      <c r="AE70" s="1">
        <f t="shared" si="12"/>
        <v>15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>
        <f t="shared" si="18"/>
        <v>50.985915493687742</v>
      </c>
      <c r="AL70" s="25" t="str">
        <f t="shared" si="19"/>
        <v xml:space="preserve"> </v>
      </c>
      <c r="AM70" s="1">
        <f t="shared" si="20"/>
        <v>7</v>
      </c>
      <c r="AN70" s="1" t="str">
        <f t="shared" si="21"/>
        <v xml:space="preserve"> </v>
      </c>
      <c r="AO70" t="s">
        <v>65</v>
      </c>
      <c r="AP70" t="s">
        <v>1239</v>
      </c>
      <c r="AQ70" s="22" t="e">
        <v>#VALUE!</v>
      </c>
      <c r="AR70" s="21">
        <v>5.768511128116149</v>
      </c>
      <c r="AS70">
        <v>18.263476860975313</v>
      </c>
      <c r="AT70" t="e">
        <v>#VALUE!</v>
      </c>
      <c r="AU70">
        <v>-5.768511128116149</v>
      </c>
      <c r="AV70" t="s">
        <v>1312</v>
      </c>
    </row>
    <row r="71" spans="1:48" x14ac:dyDescent="0.25">
      <c r="A71" s="14">
        <v>7.3999999999999931E-10</v>
      </c>
      <c r="B71" t="s">
        <v>900</v>
      </c>
      <c r="C71" s="4">
        <v>11</v>
      </c>
      <c r="D71" s="4">
        <v>0</v>
      </c>
      <c r="E71" s="4">
        <v>2</v>
      </c>
      <c r="F71" s="4">
        <v>13</v>
      </c>
      <c r="G71" s="4">
        <v>17</v>
      </c>
      <c r="H71" s="4">
        <v>14.5</v>
      </c>
      <c r="I71" s="34">
        <v>526.07026386715916</v>
      </c>
      <c r="J71" s="35" t="s">
        <v>1238</v>
      </c>
      <c r="K71" s="35">
        <v>17.68292682926829</v>
      </c>
      <c r="L71" s="35" t="s">
        <v>1238</v>
      </c>
      <c r="M71" s="35">
        <v>7.3839084967320261</v>
      </c>
      <c r="N71" s="4">
        <v>0.82000000000000006</v>
      </c>
      <c r="O71" s="4" t="s">
        <v>132</v>
      </c>
      <c r="P71" s="35">
        <v>0</v>
      </c>
      <c r="Q71" s="36">
        <f t="shared" si="0"/>
        <v>84.615384616124615</v>
      </c>
      <c r="R71" s="36" t="str">
        <f t="shared" si="1"/>
        <v xml:space="preserve"> </v>
      </c>
      <c r="S71" s="37">
        <f t="shared" si="22"/>
        <v>0.17241379384344818</v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 xml:space="preserve"> </v>
      </c>
      <c r="X71" s="37" t="str">
        <f t="shared" si="5"/>
        <v xml:space="preserve"> </v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>
        <f t="shared" si="10"/>
        <v>36</v>
      </c>
      <c r="AD71" s="1" t="str">
        <f t="shared" si="11"/>
        <v xml:space="preserve"> </v>
      </c>
      <c r="AE71" s="1">
        <f t="shared" si="12"/>
        <v>13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900</v>
      </c>
      <c r="AP71" t="s">
        <v>1313</v>
      </c>
      <c r="AQ71" s="22" t="e">
        <v>#VALUE!</v>
      </c>
      <c r="AR71" s="21" t="e">
        <v>#VALUE!</v>
      </c>
      <c r="AS71">
        <v>17.241379310344819</v>
      </c>
      <c r="AT71" t="e">
        <v>#VALUE!</v>
      </c>
      <c r="AU71" t="e">
        <v>#VALUE!</v>
      </c>
      <c r="AV71" t="s">
        <v>1314</v>
      </c>
    </row>
    <row r="72" spans="1:48" x14ac:dyDescent="0.25">
      <c r="A72" s="14">
        <v>7.4999999999999927E-10</v>
      </c>
      <c r="B72" t="s">
        <v>85</v>
      </c>
      <c r="C72" s="4">
        <v>0</v>
      </c>
      <c r="D72" s="4">
        <v>0</v>
      </c>
      <c r="E72" s="4">
        <v>0</v>
      </c>
      <c r="F72" s="4">
        <v>0</v>
      </c>
      <c r="G72" s="4" t="s">
        <v>132</v>
      </c>
      <c r="H72" s="4">
        <v>8.7200000000000006</v>
      </c>
      <c r="I72" s="34">
        <v>98.641647219371137</v>
      </c>
      <c r="J72" s="35" t="s">
        <v>1238</v>
      </c>
      <c r="K72" s="35" t="s">
        <v>1238</v>
      </c>
      <c r="L72" s="35" t="s">
        <v>1238</v>
      </c>
      <c r="M72" s="35" t="s">
        <v>1238</v>
      </c>
      <c r="N72" s="4" t="s">
        <v>132</v>
      </c>
      <c r="O72" s="4" t="s">
        <v>132</v>
      </c>
      <c r="P72" s="35" t="s">
        <v>137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85</v>
      </c>
      <c r="AP72" t="s">
        <v>1293</v>
      </c>
      <c r="AQ72" s="22" t="e">
        <v>#VALUE!</v>
      </c>
      <c r="AR72" s="21" t="e">
        <v>#VALUE!</v>
      </c>
      <c r="AS72" t="s">
        <v>137</v>
      </c>
      <c r="AT72" t="e">
        <v>#VALUE!</v>
      </c>
      <c r="AU72" t="e">
        <v>#VALUE!</v>
      </c>
      <c r="AV72" t="s">
        <v>1315</v>
      </c>
    </row>
    <row r="73" spans="1:48" x14ac:dyDescent="0.25">
      <c r="A73" s="14">
        <v>7.5999999999999924E-10</v>
      </c>
      <c r="B73" t="s">
        <v>901</v>
      </c>
      <c r="C73" s="4">
        <v>1</v>
      </c>
      <c r="D73" s="4">
        <v>0</v>
      </c>
      <c r="E73" s="4">
        <v>0</v>
      </c>
      <c r="F73" s="4">
        <v>1</v>
      </c>
      <c r="G73" s="4" t="s">
        <v>132</v>
      </c>
      <c r="H73" s="4">
        <v>1.83</v>
      </c>
      <c r="I73" s="34">
        <v>179.957271238988</v>
      </c>
      <c r="J73" s="35" t="s">
        <v>1238</v>
      </c>
      <c r="K73" s="35" t="s">
        <v>1238</v>
      </c>
      <c r="L73" s="35" t="s">
        <v>1238</v>
      </c>
      <c r="M73" s="35" t="s">
        <v>1238</v>
      </c>
      <c r="N73" s="4" t="s">
        <v>132</v>
      </c>
      <c r="O73" s="4" t="s">
        <v>132</v>
      </c>
      <c r="P73" s="35" t="s">
        <v>137</v>
      </c>
      <c r="Q73" s="36">
        <f t="shared" si="24"/>
        <v>100.00000000076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>
        <f t="shared" si="37"/>
        <v>1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901</v>
      </c>
      <c r="AP73" t="s">
        <v>1248</v>
      </c>
      <c r="AQ73" s="22" t="e">
        <v>#VALUE!</v>
      </c>
      <c r="AR73" s="21" t="e">
        <v>#VALUE!</v>
      </c>
      <c r="AS73" t="s">
        <v>137</v>
      </c>
      <c r="AT73" t="e">
        <v>#VALUE!</v>
      </c>
      <c r="AU73" t="e">
        <v>#VALUE!</v>
      </c>
      <c r="AV73" t="s">
        <v>1316</v>
      </c>
    </row>
    <row r="74" spans="1:48" x14ac:dyDescent="0.25">
      <c r="A74" s="14">
        <v>7.699999999999992E-10</v>
      </c>
      <c r="B74" t="s">
        <v>89</v>
      </c>
      <c r="C74" s="4">
        <v>1</v>
      </c>
      <c r="D74" s="4">
        <v>0</v>
      </c>
      <c r="E74" s="4">
        <v>2</v>
      </c>
      <c r="F74" s="4">
        <v>3</v>
      </c>
      <c r="G74" s="4">
        <v>1.7999999523162842</v>
      </c>
      <c r="H74" s="4">
        <v>1.75</v>
      </c>
      <c r="I74" s="34">
        <v>89.953118431365795</v>
      </c>
      <c r="J74" s="35">
        <v>17.5</v>
      </c>
      <c r="K74" s="35" t="s">
        <v>1238</v>
      </c>
      <c r="L74" s="35">
        <v>9.695279294414112</v>
      </c>
      <c r="M74" s="35">
        <v>3.8410083194675537</v>
      </c>
      <c r="N74" s="4">
        <v>0.1</v>
      </c>
      <c r="O74" s="4" t="s">
        <v>132</v>
      </c>
      <c r="P74" s="35" t="s">
        <v>137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/>
      </c>
      <c r="T74" s="37" t="str">
        <f t="shared" si="47"/>
        <v/>
      </c>
      <c r="U74" s="37" t="str">
        <f t="shared" si="27"/>
        <v/>
      </c>
      <c r="V74" s="37" t="str">
        <f t="shared" si="28"/>
        <v/>
      </c>
      <c r="W74" s="37" t="str">
        <f t="shared" si="29"/>
        <v/>
      </c>
      <c r="X74" s="37" t="str">
        <f t="shared" si="30"/>
        <v/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89</v>
      </c>
      <c r="AP74" t="s">
        <v>1250</v>
      </c>
      <c r="AQ74" s="22">
        <v>-136.16650561654825</v>
      </c>
      <c r="AR74" s="21">
        <v>-67.654227812879469</v>
      </c>
      <c r="AS74">
        <v>2.8571401323590928</v>
      </c>
      <c r="AT74">
        <v>136.16650561654825</v>
      </c>
      <c r="AU74">
        <v>67.654227812879469</v>
      </c>
      <c r="AV74" t="s">
        <v>1317</v>
      </c>
    </row>
    <row r="75" spans="1:48" x14ac:dyDescent="0.25">
      <c r="A75" s="14">
        <v>7.7999999999999917E-10</v>
      </c>
      <c r="B75" t="s">
        <v>67</v>
      </c>
      <c r="C75" s="4">
        <v>6</v>
      </c>
      <c r="D75" s="4">
        <v>0</v>
      </c>
      <c r="E75" s="4">
        <v>3</v>
      </c>
      <c r="F75" s="4">
        <v>9</v>
      </c>
      <c r="G75" s="4">
        <v>140.69999694824219</v>
      </c>
      <c r="H75" s="4">
        <v>132.6</v>
      </c>
      <c r="I75" s="34">
        <v>554.9955659906102</v>
      </c>
      <c r="J75" s="35">
        <v>9.9325842696629216</v>
      </c>
      <c r="K75" s="35">
        <v>7.2124014141963544</v>
      </c>
      <c r="L75" s="35">
        <v>10.938662155127538</v>
      </c>
      <c r="M75" s="35">
        <v>8.8244283464566937</v>
      </c>
      <c r="N75" s="4">
        <v>13.35</v>
      </c>
      <c r="O75" s="4">
        <v>94.975901854826915</v>
      </c>
      <c r="P75" s="35">
        <v>8.344645550527904</v>
      </c>
      <c r="Q75" s="36" t="str">
        <f t="shared" si="24"/>
        <v xml:space="preserve"> </v>
      </c>
      <c r="R75" s="36" t="str">
        <f t="shared" si="25"/>
        <v xml:space="preserve"> </v>
      </c>
      <c r="S75" s="37" t="str">
        <f t="shared" si="26"/>
        <v/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 t="str">
        <f t="shared" si="37"/>
        <v xml:space="preserve"> </v>
      </c>
      <c r="AF75" s="1" t="str">
        <f t="shared" si="38"/>
        <v xml:space="preserve"> </v>
      </c>
      <c r="AG75" s="38">
        <f t="shared" si="39"/>
        <v>8.3446455513079041</v>
      </c>
      <c r="AH75" s="38" t="str">
        <f t="shared" si="40"/>
        <v xml:space="preserve"> </v>
      </c>
      <c r="AI75" s="1">
        <f t="shared" si="41"/>
        <v>9</v>
      </c>
      <c r="AJ75" s="1" t="str">
        <f t="shared" si="42"/>
        <v xml:space="preserve"> </v>
      </c>
      <c r="AK75" s="25">
        <f t="shared" si="43"/>
        <v>94.975901855606921</v>
      </c>
      <c r="AL75" s="25" t="str">
        <f t="shared" si="44"/>
        <v xml:space="preserve"> </v>
      </c>
      <c r="AM75" s="1">
        <f t="shared" si="45"/>
        <v>1</v>
      </c>
      <c r="AN75" s="1" t="str">
        <f t="shared" si="46"/>
        <v xml:space="preserve"> </v>
      </c>
      <c r="AO75" t="s">
        <v>67</v>
      </c>
      <c r="AP75" t="s">
        <v>1244</v>
      </c>
      <c r="AQ75" s="22">
        <v>-34.042498211896422</v>
      </c>
      <c r="AR75" s="21">
        <v>-89.155247748301107</v>
      </c>
      <c r="AS75">
        <v>6.1085949835913977</v>
      </c>
      <c r="AT75">
        <v>34.042498211896422</v>
      </c>
      <c r="AU75">
        <v>89.155247748301107</v>
      </c>
      <c r="AV75" t="s">
        <v>1318</v>
      </c>
    </row>
    <row r="76" spans="1:48" x14ac:dyDescent="0.25">
      <c r="A76" s="14">
        <v>7.8999999999999913E-10</v>
      </c>
      <c r="B76" t="s">
        <v>1203</v>
      </c>
      <c r="C76" s="4">
        <v>0</v>
      </c>
      <c r="D76" s="4">
        <v>0</v>
      </c>
      <c r="E76" s="4">
        <v>0</v>
      </c>
      <c r="F76" s="4">
        <v>0</v>
      </c>
      <c r="G76" s="4" t="s">
        <v>132</v>
      </c>
      <c r="H76" s="4">
        <v>1.18</v>
      </c>
      <c r="I76" s="34">
        <v>51.446610095283447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 t="s">
        <v>132</v>
      </c>
      <c r="O76" s="4" t="s">
        <v>132</v>
      </c>
      <c r="P76" s="35" t="s">
        <v>137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 xml:space="preserve"> </v>
      </c>
      <c r="T76" s="37" t="str">
        <f t="shared" si="47"/>
        <v xml:space="preserve"> 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1203</v>
      </c>
      <c r="AP76" t="s">
        <v>1254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1319</v>
      </c>
    </row>
    <row r="77" spans="1:48" x14ac:dyDescent="0.25">
      <c r="A77" s="14">
        <v>7.999999999999991E-10</v>
      </c>
      <c r="B77" t="s">
        <v>1204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>
        <v>14.29</v>
      </c>
      <c r="I77" s="34">
        <v>192.17148392091025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 t="s">
        <v>132</v>
      </c>
      <c r="O77" s="4" t="s">
        <v>132</v>
      </c>
      <c r="P77" s="35" t="s">
        <v>137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 xml:space="preserve"> </v>
      </c>
      <c r="T77" s="37" t="str">
        <f t="shared" si="47"/>
        <v xml:space="preserve"> </v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1204</v>
      </c>
      <c r="AP77" t="s">
        <v>1248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1320</v>
      </c>
    </row>
    <row r="78" spans="1:48" x14ac:dyDescent="0.25">
      <c r="A78" s="14">
        <v>8.0999999999999906E-10</v>
      </c>
      <c r="B78" t="s">
        <v>40</v>
      </c>
      <c r="C78" s="4">
        <v>12</v>
      </c>
      <c r="D78" s="4">
        <v>0</v>
      </c>
      <c r="E78" s="4">
        <v>7</v>
      </c>
      <c r="F78" s="4">
        <v>19</v>
      </c>
      <c r="G78" s="4">
        <v>4.8234376907348633</v>
      </c>
      <c r="H78" s="4">
        <v>3.5</v>
      </c>
      <c r="I78" s="34">
        <v>1289.1299722858821</v>
      </c>
      <c r="J78" s="35">
        <v>7.4626865671641784</v>
      </c>
      <c r="K78" s="35">
        <v>4.7683923705722071</v>
      </c>
      <c r="L78" s="35">
        <v>6.6170856444302846</v>
      </c>
      <c r="M78" s="35">
        <v>5.144646268892517</v>
      </c>
      <c r="N78" s="4">
        <v>0.46900000000000003</v>
      </c>
      <c r="O78" s="4">
        <v>13.559322033898303</v>
      </c>
      <c r="P78" s="35">
        <v>9.9142857142857146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0.37812505530567514</v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>
        <f t="shared" si="35"/>
        <v>12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>
        <f t="shared" si="39"/>
        <v>9.9142857150957138</v>
      </c>
      <c r="AH78" s="38" t="str">
        <f t="shared" si="40"/>
        <v xml:space="preserve"> </v>
      </c>
      <c r="AI78" s="1">
        <f t="shared" si="41"/>
        <v>5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1242</v>
      </c>
      <c r="AQ78" s="22">
        <v>-0.71066337592675666</v>
      </c>
      <c r="AR78" s="21">
        <v>-14.425005242274391</v>
      </c>
      <c r="AS78">
        <v>37.81250544956751</v>
      </c>
      <c r="AT78">
        <v>0.71066337592675666</v>
      </c>
      <c r="AU78">
        <v>14.425005242274391</v>
      </c>
      <c r="AV78" t="s">
        <v>1321</v>
      </c>
    </row>
    <row r="79" spans="1:48" x14ac:dyDescent="0.25">
      <c r="A79" s="14">
        <v>8.1999999999999903E-10</v>
      </c>
      <c r="B79" t="s">
        <v>62</v>
      </c>
      <c r="C79" s="4">
        <v>16</v>
      </c>
      <c r="D79" s="4">
        <v>1</v>
      </c>
      <c r="E79" s="4">
        <v>3</v>
      </c>
      <c r="F79" s="4">
        <v>20</v>
      </c>
      <c r="G79" s="4">
        <v>83.5</v>
      </c>
      <c r="H79" s="4">
        <v>58.1</v>
      </c>
      <c r="I79" s="34">
        <v>1036.5380995578032</v>
      </c>
      <c r="J79" s="35">
        <v>7.1516494337764644</v>
      </c>
      <c r="K79" s="35">
        <v>5.7519057519057517</v>
      </c>
      <c r="L79" s="35">
        <v>4.376341673042786</v>
      </c>
      <c r="M79" s="35">
        <v>3.6396041962992052</v>
      </c>
      <c r="N79" s="4">
        <v>8.1240000000000006</v>
      </c>
      <c r="O79" s="4">
        <v>63.790322580645174</v>
      </c>
      <c r="P79" s="35">
        <v>0</v>
      </c>
      <c r="Q79" s="36">
        <f t="shared" si="24"/>
        <v>80.000000000819995</v>
      </c>
      <c r="R79" s="36" t="str">
        <f t="shared" si="25"/>
        <v xml:space="preserve"> </v>
      </c>
      <c r="S79" s="37">
        <f t="shared" si="26"/>
        <v>0.43717728137077455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>
        <f t="shared" si="35"/>
        <v>5</v>
      </c>
      <c r="AD79" s="1" t="str">
        <f t="shared" si="36"/>
        <v xml:space="preserve"> </v>
      </c>
      <c r="AE79" s="1">
        <f t="shared" si="37"/>
        <v>18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>
        <f t="shared" si="43"/>
        <v>63.790322581465176</v>
      </c>
      <c r="AL79" s="25" t="str">
        <f t="shared" si="44"/>
        <v xml:space="preserve"> </v>
      </c>
      <c r="AM79" s="1">
        <f t="shared" si="45"/>
        <v>4</v>
      </c>
      <c r="AN79" s="1" t="str">
        <f t="shared" si="46"/>
        <v xml:space="preserve"> </v>
      </c>
      <c r="AO79" t="s">
        <v>62</v>
      </c>
      <c r="AP79" t="s">
        <v>1244</v>
      </c>
      <c r="AQ79" s="22">
        <v>3.4868539331683657</v>
      </c>
      <c r="AR79" s="21">
        <v>24.322738772256102</v>
      </c>
      <c r="AS79">
        <v>43.717728055077451</v>
      </c>
      <c r="AT79">
        <v>-3.4868539331683657</v>
      </c>
      <c r="AU79">
        <v>-24.322738772256102</v>
      </c>
      <c r="AV79" t="s">
        <v>1322</v>
      </c>
    </row>
    <row r="80" spans="1:48" x14ac:dyDescent="0.25">
      <c r="A80" s="14">
        <v>8.2999999999999899E-10</v>
      </c>
      <c r="B80" t="s">
        <v>902</v>
      </c>
      <c r="C80" s="4">
        <v>0</v>
      </c>
      <c r="D80" s="4">
        <v>0</v>
      </c>
      <c r="E80" s="4">
        <v>0</v>
      </c>
      <c r="F80" s="4">
        <v>0</v>
      </c>
      <c r="G80" s="4" t="s">
        <v>132</v>
      </c>
      <c r="H80" s="4">
        <v>2.42</v>
      </c>
      <c r="I80" s="34">
        <v>320.11475963593028</v>
      </c>
      <c r="J80" s="35" t="s">
        <v>1238</v>
      </c>
      <c r="K80" s="35" t="s">
        <v>1238</v>
      </c>
      <c r="L80" s="35" t="s">
        <v>1238</v>
      </c>
      <c r="M80" s="35" t="s">
        <v>1238</v>
      </c>
      <c r="N80" s="4" t="s">
        <v>132</v>
      </c>
      <c r="O80" s="4" t="s">
        <v>132</v>
      </c>
      <c r="P80" s="35" t="s">
        <v>137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902</v>
      </c>
      <c r="AP80" t="s">
        <v>1242</v>
      </c>
      <c r="AQ80" s="22" t="e">
        <v>#VALUE!</v>
      </c>
      <c r="AR80" s="21" t="e">
        <v>#VALUE!</v>
      </c>
      <c r="AS80" t="s">
        <v>137</v>
      </c>
      <c r="AT80" t="e">
        <v>#VALUE!</v>
      </c>
      <c r="AU80" t="e">
        <v>#VALUE!</v>
      </c>
      <c r="AV80" t="s">
        <v>1323</v>
      </c>
    </row>
    <row r="81" spans="1:48" x14ac:dyDescent="0.25">
      <c r="A81" s="14">
        <v>8.3999999999999896E-10</v>
      </c>
      <c r="B81" t="s">
        <v>93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>
        <v>3.75</v>
      </c>
      <c r="I81" s="34">
        <v>97.356546693823901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 t="s">
        <v>132</v>
      </c>
      <c r="O81" s="4" t="s">
        <v>132</v>
      </c>
      <c r="P81" s="35" t="s">
        <v>137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93</v>
      </c>
      <c r="AP81" t="s">
        <v>1250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1324</v>
      </c>
    </row>
    <row r="82" spans="1:48" x14ac:dyDescent="0.25">
      <c r="A82" s="14">
        <v>8.4999999999999893E-10</v>
      </c>
      <c r="B82" t="s">
        <v>35</v>
      </c>
      <c r="C82" s="4">
        <v>12</v>
      </c>
      <c r="D82" s="4">
        <v>0</v>
      </c>
      <c r="E82" s="4">
        <v>1</v>
      </c>
      <c r="F82" s="4">
        <v>13</v>
      </c>
      <c r="G82" s="4">
        <v>12.345000267028809</v>
      </c>
      <c r="H82" s="4">
        <v>9.33</v>
      </c>
      <c r="I82" s="34">
        <v>3319.9576436682341</v>
      </c>
      <c r="J82" s="35">
        <v>5.1320132013201318</v>
      </c>
      <c r="K82" s="35">
        <v>3.9617834394904459</v>
      </c>
      <c r="L82" s="35">
        <v>6.6040876298576379</v>
      </c>
      <c r="M82" s="35">
        <v>5.2256850253459373</v>
      </c>
      <c r="N82" s="4">
        <v>1.8180000000000001</v>
      </c>
      <c r="O82" s="4">
        <v>-19.09212283044058</v>
      </c>
      <c r="P82" s="35">
        <v>4.180064308681672</v>
      </c>
      <c r="Q82" s="36">
        <f t="shared" si="24"/>
        <v>92.3076923085423</v>
      </c>
      <c r="R82" s="36" t="str">
        <f t="shared" si="25"/>
        <v xml:space="preserve"> </v>
      </c>
      <c r="S82" s="37">
        <f t="shared" si="26"/>
        <v>0.32315115487238039</v>
      </c>
      <c r="T82" s="37" t="str">
        <f t="shared" si="47"/>
        <v/>
      </c>
      <c r="U82" s="37" t="str">
        <f t="shared" si="27"/>
        <v/>
      </c>
      <c r="V82" s="37">
        <f t="shared" si="28"/>
        <v>-0.30742307169498817</v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>
        <f t="shared" si="32"/>
        <v>11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15</v>
      </c>
      <c r="AD82" s="1" t="str">
        <f t="shared" si="36"/>
        <v xml:space="preserve"> </v>
      </c>
      <c r="AE82" s="1">
        <f t="shared" si="37"/>
        <v>10</v>
      </c>
      <c r="AF82" s="1" t="str">
        <f t="shared" si="38"/>
        <v xml:space="preserve"> </v>
      </c>
      <c r="AG82" s="38">
        <f t="shared" si="39"/>
        <v>4.1800643095316721</v>
      </c>
      <c r="AH82" s="38" t="str">
        <f t="shared" si="40"/>
        <v xml:space="preserve"> </v>
      </c>
      <c r="AI82" s="1">
        <f t="shared" si="41"/>
        <v>21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1246</v>
      </c>
      <c r="AQ82" s="22">
        <v>30.742307169498815</v>
      </c>
      <c r="AR82" s="21">
        <v>-14.20023893796245</v>
      </c>
      <c r="AS82">
        <v>32.315115402238035</v>
      </c>
      <c r="AT82">
        <v>-30.742307169498815</v>
      </c>
      <c r="AU82">
        <v>14.20023893796245</v>
      </c>
      <c r="AV82" t="s">
        <v>1325</v>
      </c>
    </row>
    <row r="83" spans="1:48" x14ac:dyDescent="0.25">
      <c r="A83" s="14">
        <v>8.5999999999999889E-10</v>
      </c>
      <c r="B83" t="s">
        <v>73</v>
      </c>
      <c r="C83" s="4">
        <v>0</v>
      </c>
      <c r="D83" s="4">
        <v>0</v>
      </c>
      <c r="E83" s="4">
        <v>0</v>
      </c>
      <c r="F83" s="4">
        <v>0</v>
      </c>
      <c r="G83" s="4" t="s">
        <v>132</v>
      </c>
      <c r="H83" s="4">
        <v>6.05</v>
      </c>
      <c r="I83" s="34">
        <v>875.72588507495027</v>
      </c>
      <c r="J83" s="35" t="s">
        <v>1238</v>
      </c>
      <c r="K83" s="35" t="s">
        <v>1238</v>
      </c>
      <c r="L83" s="35">
        <v>11.082382271468145</v>
      </c>
      <c r="M83" s="35">
        <v>5.5643115438108488</v>
      </c>
      <c r="N83" s="4" t="s">
        <v>132</v>
      </c>
      <c r="O83" s="4" t="s">
        <v>132</v>
      </c>
      <c r="P83" s="35" t="s">
        <v>137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/>
      </c>
      <c r="X83" s="37" t="str">
        <f t="shared" si="30"/>
        <v/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73</v>
      </c>
      <c r="AP83" t="s">
        <v>1242</v>
      </c>
      <c r="AQ83" s="22" t="e">
        <v>#VALUE!</v>
      </c>
      <c r="AR83" s="21">
        <v>-91.64050726425377</v>
      </c>
      <c r="AS83" t="s">
        <v>137</v>
      </c>
      <c r="AT83" t="e">
        <v>#VALUE!</v>
      </c>
      <c r="AU83">
        <v>91.64050726425377</v>
      </c>
      <c r="AV83" t="s">
        <v>1326</v>
      </c>
    </row>
    <row r="84" spans="1:48" x14ac:dyDescent="0.25">
      <c r="A84" s="14">
        <v>8.6999999999999886E-10</v>
      </c>
      <c r="B84" t="s">
        <v>46</v>
      </c>
      <c r="C84" s="4">
        <v>5</v>
      </c>
      <c r="D84" s="4">
        <v>0</v>
      </c>
      <c r="E84" s="4">
        <v>7</v>
      </c>
      <c r="F84" s="4">
        <v>12</v>
      </c>
      <c r="G84" s="4">
        <v>6.4200000762939453</v>
      </c>
      <c r="H84" s="4">
        <v>4.5599999999999996</v>
      </c>
      <c r="I84" s="34">
        <v>1789.2953732978067</v>
      </c>
      <c r="J84" s="35">
        <v>5.3773584905660377</v>
      </c>
      <c r="K84" s="35">
        <v>4.7848898216159492</v>
      </c>
      <c r="L84" s="35">
        <v>4.7784700507791618</v>
      </c>
      <c r="M84" s="35">
        <v>4.0413925706916478</v>
      </c>
      <c r="N84" s="4">
        <v>0.84799999999999998</v>
      </c>
      <c r="O84" s="4">
        <v>-17.988394584139268</v>
      </c>
      <c r="P84" s="35">
        <v>5.109649122807018</v>
      </c>
      <c r="Q84" s="36" t="str">
        <f t="shared" si="24"/>
        <v xml:space="preserve"> </v>
      </c>
      <c r="R84" s="36" t="str">
        <f t="shared" si="25"/>
        <v xml:space="preserve"> </v>
      </c>
      <c r="S84" s="37">
        <f t="shared" si="26"/>
        <v>0.40789475444323381</v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>
        <f t="shared" si="35"/>
        <v>7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>
        <f t="shared" si="39"/>
        <v>5.1096491236770181</v>
      </c>
      <c r="AH84" s="38" t="str">
        <f t="shared" si="40"/>
        <v xml:space="preserve"> </v>
      </c>
      <c r="AI84" s="1">
        <f t="shared" si="41"/>
        <v>16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46</v>
      </c>
      <c r="AP84" t="s">
        <v>1244</v>
      </c>
      <c r="AQ84" s="22">
        <v>27.431316333459566</v>
      </c>
      <c r="AR84" s="21">
        <v>17.368991427413672</v>
      </c>
      <c r="AS84">
        <v>40.789475357323383</v>
      </c>
      <c r="AT84">
        <v>-27.431316333459566</v>
      </c>
      <c r="AU84">
        <v>-17.368991427413672</v>
      </c>
      <c r="AV84" t="s">
        <v>1327</v>
      </c>
    </row>
    <row r="85" spans="1:48" x14ac:dyDescent="0.25">
      <c r="A85" s="14">
        <v>8.7999999999999882E-10</v>
      </c>
      <c r="B85" t="s">
        <v>68</v>
      </c>
      <c r="C85" s="4">
        <v>0</v>
      </c>
      <c r="D85" s="4">
        <v>0</v>
      </c>
      <c r="E85" s="4">
        <v>0</v>
      </c>
      <c r="F85" s="4">
        <v>0</v>
      </c>
      <c r="G85" s="4" t="s">
        <v>132</v>
      </c>
      <c r="H85" s="4">
        <v>1.02</v>
      </c>
      <c r="I85" s="34">
        <v>205.98873891574576</v>
      </c>
      <c r="J85" s="35" t="s">
        <v>1238</v>
      </c>
      <c r="K85" s="35" t="s">
        <v>1238</v>
      </c>
      <c r="L85" s="35" t="s">
        <v>1238</v>
      </c>
      <c r="M85" s="35" t="s">
        <v>1238</v>
      </c>
      <c r="N85" s="4" t="s">
        <v>132</v>
      </c>
      <c r="O85" s="4" t="s">
        <v>132</v>
      </c>
      <c r="P85" s="35" t="s">
        <v>137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 xml:space="preserve"> </v>
      </c>
      <c r="T85" s="37" t="str">
        <f t="shared" si="47"/>
        <v xml:space="preserve"> </v>
      </c>
      <c r="U85" s="37" t="str">
        <f t="shared" si="27"/>
        <v xml:space="preserve"> </v>
      </c>
      <c r="V85" s="37" t="str">
        <f t="shared" si="28"/>
        <v xml:space="preserve"> </v>
      </c>
      <c r="W85" s="37" t="str">
        <f t="shared" si="29"/>
        <v xml:space="preserve"> </v>
      </c>
      <c r="X85" s="37" t="str">
        <f t="shared" si="30"/>
        <v xml:space="preserve"> 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68</v>
      </c>
      <c r="AP85" t="s">
        <v>1246</v>
      </c>
      <c r="AQ85" s="22" t="e">
        <v>#VALUE!</v>
      </c>
      <c r="AR85" s="21" t="e">
        <v>#VALUE!</v>
      </c>
      <c r="AS85" t="s">
        <v>137</v>
      </c>
      <c r="AT85" t="e">
        <v>#VALUE!</v>
      </c>
      <c r="AU85" t="e">
        <v>#VALUE!</v>
      </c>
      <c r="AV85" t="s">
        <v>1328</v>
      </c>
    </row>
    <row r="86" spans="1:48" x14ac:dyDescent="0.25">
      <c r="A86" s="14">
        <v>8.8999999999999879E-10</v>
      </c>
      <c r="B86" t="s">
        <v>54</v>
      </c>
      <c r="C86" s="4">
        <v>9</v>
      </c>
      <c r="D86" s="4">
        <v>0</v>
      </c>
      <c r="E86" s="4">
        <v>2</v>
      </c>
      <c r="F86" s="4">
        <v>11</v>
      </c>
      <c r="G86" s="4">
        <v>9.8000001907348633</v>
      </c>
      <c r="H86" s="4">
        <v>5.77</v>
      </c>
      <c r="I86" s="34">
        <v>1006.2608144060525</v>
      </c>
      <c r="J86" s="35">
        <v>4.4728682170542635</v>
      </c>
      <c r="K86" s="35">
        <v>4.5793650793650791</v>
      </c>
      <c r="L86" s="35">
        <v>4.5925260212914436</v>
      </c>
      <c r="M86" s="35">
        <v>3.8177461021094463</v>
      </c>
      <c r="N86" s="4">
        <v>1.29</v>
      </c>
      <c r="O86" s="4">
        <v>5.8244462674323172</v>
      </c>
      <c r="P86" s="35">
        <v>5.8925476603119584</v>
      </c>
      <c r="Q86" s="36">
        <f t="shared" si="24"/>
        <v>81.81818181907181</v>
      </c>
      <c r="R86" s="36" t="str">
        <f t="shared" si="25"/>
        <v xml:space="preserve"> </v>
      </c>
      <c r="S86" s="37">
        <f t="shared" si="26"/>
        <v>0.69844024191857257</v>
      </c>
      <c r="T86" s="37" t="str">
        <f t="shared" si="47"/>
        <v/>
      </c>
      <c r="U86" s="37" t="str">
        <f t="shared" si="27"/>
        <v/>
      </c>
      <c r="V86" s="37">
        <f t="shared" si="28"/>
        <v>-0.39637619605427088</v>
      </c>
      <c r="W86" s="37" t="str">
        <f t="shared" si="29"/>
        <v/>
      </c>
      <c r="X86" s="37" t="str">
        <f t="shared" si="30"/>
        <v/>
      </c>
      <c r="Y86" s="1" t="str">
        <f t="shared" si="31"/>
        <v xml:space="preserve"> </v>
      </c>
      <c r="Z86" s="1">
        <f t="shared" si="32"/>
        <v>5</v>
      </c>
      <c r="AA86" s="1" t="str">
        <f t="shared" si="33"/>
        <v xml:space="preserve"> </v>
      </c>
      <c r="AB86" s="1" t="str">
        <f t="shared" si="34"/>
        <v xml:space="preserve"> </v>
      </c>
      <c r="AC86" s="1">
        <f t="shared" si="35"/>
        <v>1</v>
      </c>
      <c r="AD86" s="1" t="str">
        <f t="shared" si="36"/>
        <v xml:space="preserve"> </v>
      </c>
      <c r="AE86" s="1">
        <f t="shared" si="37"/>
        <v>16</v>
      </c>
      <c r="AF86" s="1" t="str">
        <f t="shared" si="38"/>
        <v xml:space="preserve"> </v>
      </c>
      <c r="AG86" s="38">
        <f t="shared" si="39"/>
        <v>5.8925476612019585</v>
      </c>
      <c r="AH86" s="38" t="str">
        <f t="shared" si="40"/>
        <v xml:space="preserve"> </v>
      </c>
      <c r="AI86" s="1">
        <f t="shared" si="41"/>
        <v>13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54</v>
      </c>
      <c r="AP86" t="s">
        <v>1242</v>
      </c>
      <c r="AQ86" s="22">
        <v>39.637619605427091</v>
      </c>
      <c r="AR86" s="21">
        <v>20.584401910548443</v>
      </c>
      <c r="AS86">
        <v>69.844024102857261</v>
      </c>
      <c r="AT86">
        <v>-39.637619605427091</v>
      </c>
      <c r="AU86">
        <v>-20.584401910548443</v>
      </c>
      <c r="AV86" t="s">
        <v>1329</v>
      </c>
    </row>
    <row r="87" spans="1:48" x14ac:dyDescent="0.25">
      <c r="A87" s="14">
        <v>8.9999999999999875E-10</v>
      </c>
      <c r="B87" t="s">
        <v>903</v>
      </c>
      <c r="C87" s="4">
        <v>11</v>
      </c>
      <c r="D87" s="4">
        <v>0</v>
      </c>
      <c r="E87" s="4">
        <v>1</v>
      </c>
      <c r="F87" s="4">
        <v>12</v>
      </c>
      <c r="G87" s="4">
        <v>13.899999618530273</v>
      </c>
      <c r="H87" s="4">
        <v>10.63</v>
      </c>
      <c r="I87" s="34">
        <v>1134.4065961389911</v>
      </c>
      <c r="J87" s="35" t="s">
        <v>1238</v>
      </c>
      <c r="K87" s="35">
        <v>37.298245614035089</v>
      </c>
      <c r="L87" s="35">
        <v>6.3646965680292622</v>
      </c>
      <c r="M87" s="35">
        <v>4.878333809158053</v>
      </c>
      <c r="N87" s="4">
        <v>-0.1</v>
      </c>
      <c r="O87" s="4" t="s">
        <v>132</v>
      </c>
      <c r="P87" s="35">
        <v>0.97836312323612418</v>
      </c>
      <c r="Q87" s="36">
        <f t="shared" si="24"/>
        <v>91.666666667566673</v>
      </c>
      <c r="R87" s="36" t="str">
        <f t="shared" si="25"/>
        <v xml:space="preserve"> </v>
      </c>
      <c r="S87" s="37">
        <f t="shared" si="26"/>
        <v>0.30761990856982807</v>
      </c>
      <c r="T87" s="37" t="str">
        <f t="shared" si="47"/>
        <v/>
      </c>
      <c r="U87" s="37" t="str">
        <f t="shared" si="27"/>
        <v xml:space="preserve"> </v>
      </c>
      <c r="V87" s="37" t="str">
        <f t="shared" si="28"/>
        <v xml:space="preserve"> </v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>
        <f t="shared" si="35"/>
        <v>18</v>
      </c>
      <c r="AD87" s="1" t="str">
        <f t="shared" si="36"/>
        <v xml:space="preserve"> </v>
      </c>
      <c r="AE87" s="1">
        <f t="shared" si="37"/>
        <v>11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903</v>
      </c>
      <c r="AP87" t="s">
        <v>1239</v>
      </c>
      <c r="AQ87" s="22" t="e">
        <v>#VALUE!</v>
      </c>
      <c r="AR87" s="21">
        <v>-10.060603307324634</v>
      </c>
      <c r="AS87">
        <v>30.761990766982805</v>
      </c>
      <c r="AT87" t="e">
        <v>#VALUE!</v>
      </c>
      <c r="AU87">
        <v>10.060603307324634</v>
      </c>
      <c r="AV87" t="s">
        <v>1330</v>
      </c>
    </row>
    <row r="88" spans="1:48" x14ac:dyDescent="0.25">
      <c r="A88" s="14">
        <v>9.0999999999999872E-10</v>
      </c>
      <c r="B88" t="s">
        <v>51</v>
      </c>
      <c r="C88" s="4">
        <v>11</v>
      </c>
      <c r="D88" s="4">
        <v>0</v>
      </c>
      <c r="E88" s="4">
        <v>6</v>
      </c>
      <c r="F88" s="4">
        <v>17</v>
      </c>
      <c r="G88" s="4">
        <v>33.5</v>
      </c>
      <c r="H88" s="4">
        <v>23.28</v>
      </c>
      <c r="I88" s="34">
        <v>1474.8936536108642</v>
      </c>
      <c r="J88" s="35">
        <v>13.257403189066061</v>
      </c>
      <c r="K88" s="35">
        <v>16.200417536534445</v>
      </c>
      <c r="L88" s="35">
        <v>5.1490621436716077</v>
      </c>
      <c r="M88" s="35">
        <v>5.3466934028745365</v>
      </c>
      <c r="N88" s="4">
        <v>1.756</v>
      </c>
      <c r="O88" s="4">
        <v>-56.143856143856141</v>
      </c>
      <c r="P88" s="35">
        <v>4.1151202749140898</v>
      </c>
      <c r="Q88" s="36" t="str">
        <f t="shared" si="24"/>
        <v xml:space="preserve"> </v>
      </c>
      <c r="R88" s="36" t="str">
        <f t="shared" si="25"/>
        <v xml:space="preserve"> </v>
      </c>
      <c r="S88" s="37">
        <f t="shared" si="26"/>
        <v>0.43900343733611685</v>
      </c>
      <c r="T88" s="37" t="str">
        <f t="shared" si="47"/>
        <v/>
      </c>
      <c r="U88" s="37" t="str">
        <f t="shared" si="27"/>
        <v/>
      </c>
      <c r="V88" s="37" t="str">
        <f t="shared" si="28"/>
        <v/>
      </c>
      <c r="W88" s="37" t="str">
        <f t="shared" si="29"/>
        <v/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4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>
        <f t="shared" si="39"/>
        <v>4.1151202758240899</v>
      </c>
      <c r="AH88" s="38" t="str">
        <f t="shared" si="40"/>
        <v xml:space="preserve"> </v>
      </c>
      <c r="AI88" s="1">
        <f t="shared" si="41"/>
        <v>22</v>
      </c>
      <c r="AJ88" s="1" t="str">
        <f t="shared" si="42"/>
        <v xml:space="preserve"> </v>
      </c>
      <c r="AK88" s="25" t="str">
        <f t="shared" si="43"/>
        <v xml:space="preserve"> </v>
      </c>
      <c r="AL88" s="25">
        <f t="shared" si="44"/>
        <v>-56.143856142946142</v>
      </c>
      <c r="AM88" s="1" t="str">
        <f t="shared" si="45"/>
        <v xml:space="preserve"> </v>
      </c>
      <c r="AN88" s="1">
        <f t="shared" si="46"/>
        <v>3</v>
      </c>
      <c r="AO88" t="s">
        <v>51</v>
      </c>
      <c r="AP88" t="s">
        <v>1244</v>
      </c>
      <c r="AQ88" s="22">
        <v>-78.911690554937991</v>
      </c>
      <c r="AR88" s="21">
        <v>10.960580768915296</v>
      </c>
      <c r="AS88">
        <v>43.900343642611681</v>
      </c>
      <c r="AT88">
        <v>78.911690554937991</v>
      </c>
      <c r="AU88">
        <v>-10.960580768915296</v>
      </c>
      <c r="AV88" t="s">
        <v>1331</v>
      </c>
    </row>
    <row r="89" spans="1:48" x14ac:dyDescent="0.25">
      <c r="A89" s="14">
        <v>9.1999999999999868E-10</v>
      </c>
      <c r="B89" t="s">
        <v>31</v>
      </c>
      <c r="C89" s="4">
        <v>14</v>
      </c>
      <c r="D89" s="4">
        <v>0</v>
      </c>
      <c r="E89" s="4">
        <v>10</v>
      </c>
      <c r="F89" s="4">
        <v>24</v>
      </c>
      <c r="G89" s="4">
        <v>16</v>
      </c>
      <c r="H89" s="4">
        <v>13.24</v>
      </c>
      <c r="I89" s="34">
        <v>5079.7859622217502</v>
      </c>
      <c r="J89" s="35">
        <v>9.080932784636488</v>
      </c>
      <c r="K89" s="35">
        <v>7.1413160733549077</v>
      </c>
      <c r="L89" s="35">
        <v>3.9690376853155351</v>
      </c>
      <c r="M89" s="35">
        <v>3.4554247946476662</v>
      </c>
      <c r="N89" s="4">
        <v>1.458</v>
      </c>
      <c r="O89" s="4">
        <v>58.650707290533177</v>
      </c>
      <c r="P89" s="35">
        <v>8.330815709969789</v>
      </c>
      <c r="Q89" s="36" t="str">
        <f t="shared" si="24"/>
        <v xml:space="preserve"> </v>
      </c>
      <c r="R89" s="36" t="str">
        <f t="shared" si="25"/>
        <v xml:space="preserve"> </v>
      </c>
      <c r="S89" s="37">
        <f t="shared" si="26"/>
        <v>0.2084592154215105</v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>
        <f t="shared" si="30"/>
        <v>-0.31365984611172948</v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>
        <f t="shared" si="34"/>
        <v>6</v>
      </c>
      <c r="AC89" s="1">
        <f t="shared" si="35"/>
        <v>31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8.3308157108897891</v>
      </c>
      <c r="AH89" s="38" t="str">
        <f t="shared" si="40"/>
        <v xml:space="preserve"> </v>
      </c>
      <c r="AI89" s="1">
        <f t="shared" si="41"/>
        <v>10</v>
      </c>
      <c r="AJ89" s="1" t="str">
        <f t="shared" si="42"/>
        <v xml:space="preserve"> </v>
      </c>
      <c r="AK89" s="25">
        <f t="shared" si="43"/>
        <v>58.650707291453173</v>
      </c>
      <c r="AL89" s="25" t="str">
        <f t="shared" si="44"/>
        <v xml:space="preserve"> </v>
      </c>
      <c r="AM89" s="1">
        <f t="shared" si="45"/>
        <v>5</v>
      </c>
      <c r="AN89" s="1" t="str">
        <f t="shared" si="46"/>
        <v xml:space="preserve"> </v>
      </c>
      <c r="AO89" t="s">
        <v>31</v>
      </c>
      <c r="AP89" t="s">
        <v>1262</v>
      </c>
      <c r="AQ89" s="22">
        <v>-22.549266484934314</v>
      </c>
      <c r="AR89" s="21">
        <v>31.365984611172948</v>
      </c>
      <c r="AS89">
        <v>20.845921450151049</v>
      </c>
      <c r="AT89">
        <v>22.549266484934314</v>
      </c>
      <c r="AU89">
        <v>-31.365984611172948</v>
      </c>
      <c r="AV89" t="s">
        <v>1332</v>
      </c>
    </row>
    <row r="90" spans="1:48" x14ac:dyDescent="0.25">
      <c r="A90" s="14">
        <v>9.2999999999999865E-10</v>
      </c>
      <c r="B90" t="s">
        <v>38</v>
      </c>
      <c r="C90" s="4">
        <v>17</v>
      </c>
      <c r="D90" s="4">
        <v>0</v>
      </c>
      <c r="E90" s="4">
        <v>6</v>
      </c>
      <c r="F90" s="4">
        <v>23</v>
      </c>
      <c r="G90" s="4">
        <v>16.5</v>
      </c>
      <c r="H90" s="4">
        <v>11.86</v>
      </c>
      <c r="I90" s="34">
        <v>2854.2928071440174</v>
      </c>
      <c r="J90" s="35">
        <v>5.2734548688305907</v>
      </c>
      <c r="K90" s="35">
        <v>3.7295597484276728</v>
      </c>
      <c r="L90" s="35">
        <v>5.8814298544494479</v>
      </c>
      <c r="M90" s="35">
        <v>4.5546329696784476</v>
      </c>
      <c r="N90" s="4">
        <v>2.2490000000000001</v>
      </c>
      <c r="O90" s="4">
        <v>-23.268509041282837</v>
      </c>
      <c r="P90" s="35">
        <v>0</v>
      </c>
      <c r="Q90" s="36">
        <f t="shared" si="24"/>
        <v>73.913043479190875</v>
      </c>
      <c r="R90" s="36" t="str">
        <f t="shared" si="25"/>
        <v xml:space="preserve"> </v>
      </c>
      <c r="S90" s="37">
        <f t="shared" si="26"/>
        <v>0.39123102959779094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10</v>
      </c>
      <c r="AD90" s="1" t="str">
        <f t="shared" si="36"/>
        <v xml:space="preserve"> </v>
      </c>
      <c r="AE90" s="1">
        <f t="shared" si="37"/>
        <v>25</v>
      </c>
      <c r="AF90" s="1" t="str">
        <f t="shared" si="38"/>
        <v xml:space="preserve"> 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38</v>
      </c>
      <c r="AP90" t="s">
        <v>1244</v>
      </c>
      <c r="AQ90" s="22">
        <v>28.833519491526094</v>
      </c>
      <c r="AR90" s="21">
        <v>-1.7037829174703756</v>
      </c>
      <c r="AS90">
        <v>39.123102866779092</v>
      </c>
      <c r="AT90">
        <v>-28.833519491526094</v>
      </c>
      <c r="AU90">
        <v>1.7037829174703756</v>
      </c>
      <c r="AV90" t="s">
        <v>1333</v>
      </c>
    </row>
    <row r="91" spans="1:48" x14ac:dyDescent="0.25">
      <c r="A91" s="14">
        <v>9.3999999999999862E-10</v>
      </c>
      <c r="B91" t="s">
        <v>53</v>
      </c>
      <c r="C91" s="4">
        <v>10</v>
      </c>
      <c r="D91" s="4">
        <v>0</v>
      </c>
      <c r="E91" s="4">
        <v>5</v>
      </c>
      <c r="F91" s="4">
        <v>15</v>
      </c>
      <c r="G91" s="4">
        <v>29.739999771118164</v>
      </c>
      <c r="H91" s="4">
        <v>20.3</v>
      </c>
      <c r="I91" s="34">
        <v>1309.8830116124541</v>
      </c>
      <c r="J91" s="35">
        <v>4.1838417147568014</v>
      </c>
      <c r="K91" s="35">
        <v>5.5570763755817136</v>
      </c>
      <c r="L91" s="35">
        <v>1.6137360820196232</v>
      </c>
      <c r="M91" s="35">
        <v>2.4360459311033451</v>
      </c>
      <c r="N91" s="4">
        <v>4.8520000000000003</v>
      </c>
      <c r="O91" s="4">
        <v>27.953586497890292</v>
      </c>
      <c r="P91" s="35">
        <v>6.1477832512315267</v>
      </c>
      <c r="Q91" s="36" t="str">
        <f t="shared" si="24"/>
        <v xml:space="preserve"> </v>
      </c>
      <c r="R91" s="36" t="str">
        <f t="shared" si="25"/>
        <v xml:space="preserve"> </v>
      </c>
      <c r="S91" s="37">
        <f t="shared" si="26"/>
        <v>0.46502462020690455</v>
      </c>
      <c r="T91" s="37" t="str">
        <f t="shared" si="47"/>
        <v/>
      </c>
      <c r="U91" s="37" t="str">
        <f t="shared" si="27"/>
        <v/>
      </c>
      <c r="V91" s="37">
        <f t="shared" si="28"/>
        <v>-0.43538098409893655</v>
      </c>
      <c r="W91" s="37" t="str">
        <f t="shared" si="29"/>
        <v/>
      </c>
      <c r="X91" s="37">
        <f t="shared" si="30"/>
        <v>-0.72094700058753614</v>
      </c>
      <c r="Y91" s="1" t="str">
        <f t="shared" si="31"/>
        <v xml:space="preserve"> </v>
      </c>
      <c r="Z91" s="1">
        <f t="shared" si="32"/>
        <v>3</v>
      </c>
      <c r="AA91" s="1" t="str">
        <f t="shared" si="33"/>
        <v xml:space="preserve"> </v>
      </c>
      <c r="AB91" s="1">
        <f t="shared" si="34"/>
        <v>2</v>
      </c>
      <c r="AC91" s="1">
        <f t="shared" si="35"/>
        <v>3</v>
      </c>
      <c r="AD91" s="1" t="str">
        <f t="shared" si="36"/>
        <v xml:space="preserve"> </v>
      </c>
      <c r="AE91" s="1" t="str">
        <f t="shared" si="37"/>
        <v xml:space="preserve"> </v>
      </c>
      <c r="AF91" s="1" t="str">
        <f t="shared" si="38"/>
        <v xml:space="preserve"> </v>
      </c>
      <c r="AG91" s="38">
        <f t="shared" si="39"/>
        <v>6.1477832521715268</v>
      </c>
      <c r="AH91" s="38" t="str">
        <f t="shared" si="40"/>
        <v xml:space="preserve"> </v>
      </c>
      <c r="AI91" s="1">
        <f t="shared" si="41"/>
        <v>12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53</v>
      </c>
      <c r="AP91" t="s">
        <v>1244</v>
      </c>
      <c r="AQ91" s="22">
        <v>43.538098409893657</v>
      </c>
      <c r="AR91" s="21">
        <v>72.094700058753617</v>
      </c>
      <c r="AS91">
        <v>46.502461926690451</v>
      </c>
      <c r="AT91">
        <v>-43.538098409893657</v>
      </c>
      <c r="AU91">
        <v>-72.094700058753617</v>
      </c>
      <c r="AV91" t="s">
        <v>1334</v>
      </c>
    </row>
    <row r="92" spans="1:48" x14ac:dyDescent="0.25">
      <c r="A92" s="14">
        <v>9.4999999999999858E-10</v>
      </c>
      <c r="B92" t="s">
        <v>96</v>
      </c>
      <c r="C92" s="4">
        <v>0</v>
      </c>
      <c r="D92" s="4">
        <v>1</v>
      </c>
      <c r="E92" s="4">
        <v>0</v>
      </c>
      <c r="F92" s="4">
        <v>1</v>
      </c>
      <c r="G92" s="4" t="s">
        <v>132</v>
      </c>
      <c r="H92" s="4">
        <v>4.43</v>
      </c>
      <c r="I92" s="34">
        <v>88.845679705227639</v>
      </c>
      <c r="J92" s="35" t="s">
        <v>1238</v>
      </c>
      <c r="K92" s="35" t="s">
        <v>1238</v>
      </c>
      <c r="L92" s="35" t="s">
        <v>1238</v>
      </c>
      <c r="M92" s="35" t="s">
        <v>1238</v>
      </c>
      <c r="N92" s="4" t="s">
        <v>132</v>
      </c>
      <c r="O92" s="4" t="s">
        <v>132</v>
      </c>
      <c r="P92" s="35" t="s">
        <v>137</v>
      </c>
      <c r="Q92" s="36" t="str">
        <f t="shared" si="24"/>
        <v/>
      </c>
      <c r="R92" s="36">
        <f t="shared" si="25"/>
        <v>100.00000000095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 t="str">
        <f t="shared" si="37"/>
        <v xml:space="preserve"> </v>
      </c>
      <c r="AF92" s="1">
        <f t="shared" si="38"/>
        <v>1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96</v>
      </c>
      <c r="AP92" t="s">
        <v>1244</v>
      </c>
      <c r="AQ92" s="22" t="e">
        <v>#VALUE!</v>
      </c>
      <c r="AR92" s="21" t="e">
        <v>#VALUE!</v>
      </c>
      <c r="AS92" t="s">
        <v>137</v>
      </c>
      <c r="AT92" t="e">
        <v>#VALUE!</v>
      </c>
      <c r="AU92" t="e">
        <v>#VALUE!</v>
      </c>
      <c r="AV92" t="s">
        <v>1335</v>
      </c>
    </row>
    <row r="93" spans="1:48" x14ac:dyDescent="0.25">
      <c r="A93" s="14">
        <v>9.5999999999999855E-10</v>
      </c>
      <c r="B93" t="s">
        <v>44</v>
      </c>
      <c r="C93" s="4">
        <v>19</v>
      </c>
      <c r="D93" s="4">
        <v>0</v>
      </c>
      <c r="E93" s="4">
        <v>4</v>
      </c>
      <c r="F93" s="4">
        <v>23</v>
      </c>
      <c r="G93" s="4">
        <v>25</v>
      </c>
      <c r="H93" s="4">
        <v>19.38</v>
      </c>
      <c r="I93" s="34">
        <v>1689.8903451637173</v>
      </c>
      <c r="J93" s="35">
        <v>7.0626822157434397</v>
      </c>
      <c r="K93" s="35">
        <v>5.8355916892502249</v>
      </c>
      <c r="L93" s="35">
        <v>4.7292404397984704</v>
      </c>
      <c r="M93" s="35">
        <v>4.0592404111982718</v>
      </c>
      <c r="N93" s="4">
        <v>2.7440000000000002</v>
      </c>
      <c r="O93" s="4">
        <v>3.119128147313047</v>
      </c>
      <c r="P93" s="35">
        <v>8.5913312693498458</v>
      </c>
      <c r="Q93" s="36">
        <f t="shared" si="24"/>
        <v>82.608695653133907</v>
      </c>
      <c r="R93" s="36" t="str">
        <f t="shared" si="25"/>
        <v xml:space="preserve"> </v>
      </c>
      <c r="S93" s="37">
        <f t="shared" si="26"/>
        <v>0.28998968104255946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 t="str">
        <f t="shared" si="30"/>
        <v/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>
        <f t="shared" si="35"/>
        <v>20</v>
      </c>
      <c r="AD93" s="1" t="str">
        <f t="shared" si="36"/>
        <v xml:space="preserve"> </v>
      </c>
      <c r="AE93" s="1">
        <f t="shared" si="37"/>
        <v>14</v>
      </c>
      <c r="AF93" s="1" t="str">
        <f t="shared" si="38"/>
        <v xml:space="preserve"> </v>
      </c>
      <c r="AG93" s="38">
        <f t="shared" si="39"/>
        <v>8.5913312703098459</v>
      </c>
      <c r="AH93" s="38" t="str">
        <f t="shared" si="40"/>
        <v xml:space="preserve"> </v>
      </c>
      <c r="AI93" s="1">
        <f t="shared" si="41"/>
        <v>8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44</v>
      </c>
      <c r="AP93" t="s">
        <v>1248</v>
      </c>
      <c r="AQ93" s="22">
        <v>4.6874869044417959</v>
      </c>
      <c r="AR93" s="21">
        <v>18.220287420428694</v>
      </c>
      <c r="AS93">
        <v>28.998968008255943</v>
      </c>
      <c r="AT93">
        <v>-4.6874869044417959</v>
      </c>
      <c r="AU93">
        <v>-18.220287420428694</v>
      </c>
      <c r="AV93" t="s">
        <v>1336</v>
      </c>
    </row>
    <row r="94" spans="1:48" x14ac:dyDescent="0.25">
      <c r="A94" s="14">
        <v>9.6999999999999851E-10</v>
      </c>
      <c r="B94" t="s">
        <v>59</v>
      </c>
      <c r="C94" s="4">
        <v>9</v>
      </c>
      <c r="D94" s="4">
        <v>0</v>
      </c>
      <c r="E94" s="4">
        <v>5</v>
      </c>
      <c r="F94" s="4">
        <v>14</v>
      </c>
      <c r="G94" s="4">
        <v>3.8000001907348633</v>
      </c>
      <c r="H94" s="4">
        <v>2.7</v>
      </c>
      <c r="I94" s="34">
        <v>588.58409854773436</v>
      </c>
      <c r="J94" s="35">
        <v>4.1990668740279942</v>
      </c>
      <c r="K94" s="35">
        <v>3.6</v>
      </c>
      <c r="L94" s="35">
        <v>3.7934811371329782</v>
      </c>
      <c r="M94" s="35">
        <v>3.1444481668773703</v>
      </c>
      <c r="N94" s="4">
        <v>0.64300000000000002</v>
      </c>
      <c r="O94" s="4">
        <v>-14.608233731739706</v>
      </c>
      <c r="P94" s="35">
        <v>4.4444444444444438</v>
      </c>
      <c r="Q94" s="36" t="str">
        <f t="shared" si="24"/>
        <v xml:space="preserve"> </v>
      </c>
      <c r="R94" s="36" t="str">
        <f t="shared" si="25"/>
        <v xml:space="preserve"> </v>
      </c>
      <c r="S94" s="37">
        <f t="shared" si="26"/>
        <v>0.40740747901994928</v>
      </c>
      <c r="T94" s="37" t="str">
        <f t="shared" si="47"/>
        <v/>
      </c>
      <c r="U94" s="37" t="str">
        <f t="shared" si="27"/>
        <v/>
      </c>
      <c r="V94" s="37">
        <f t="shared" si="28"/>
        <v>-0.43332631400606059</v>
      </c>
      <c r="W94" s="37" t="str">
        <f t="shared" si="29"/>
        <v/>
      </c>
      <c r="X94" s="37">
        <f t="shared" si="30"/>
        <v>-0.34401771062420272</v>
      </c>
      <c r="Y94" s="1" t="str">
        <f t="shared" si="31"/>
        <v xml:space="preserve"> </v>
      </c>
      <c r="Z94" s="1">
        <f t="shared" si="32"/>
        <v>4</v>
      </c>
      <c r="AA94" s="1" t="str">
        <f t="shared" si="33"/>
        <v xml:space="preserve"> </v>
      </c>
      <c r="AB94" s="1">
        <f t="shared" si="34"/>
        <v>5</v>
      </c>
      <c r="AC94" s="1">
        <f t="shared" si="35"/>
        <v>8</v>
      </c>
      <c r="AD94" s="1" t="str">
        <f t="shared" si="36"/>
        <v xml:space="preserve"> </v>
      </c>
      <c r="AE94" s="1" t="str">
        <f t="shared" si="37"/>
        <v xml:space="preserve"> </v>
      </c>
      <c r="AF94" s="1" t="str">
        <f t="shared" si="38"/>
        <v xml:space="preserve"> </v>
      </c>
      <c r="AG94" s="38">
        <f t="shared" si="39"/>
        <v>4.4444444454144438</v>
      </c>
      <c r="AH94" s="38" t="str">
        <f t="shared" si="40"/>
        <v xml:space="preserve"> </v>
      </c>
      <c r="AI94" s="1">
        <f t="shared" si="41"/>
        <v>18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1244</v>
      </c>
      <c r="AQ94" s="22">
        <v>43.332631400606061</v>
      </c>
      <c r="AR94" s="21">
        <v>34.401771062420273</v>
      </c>
      <c r="AS94">
        <v>40.740747804994925</v>
      </c>
      <c r="AT94">
        <v>-43.332631400606061</v>
      </c>
      <c r="AU94">
        <v>-34.401771062420273</v>
      </c>
      <c r="AV94" t="s">
        <v>1337</v>
      </c>
    </row>
    <row r="95" spans="1:48" x14ac:dyDescent="0.25">
      <c r="A95" s="14">
        <v>9.7999999999999848E-10</v>
      </c>
      <c r="B95" t="s">
        <v>58</v>
      </c>
      <c r="C95" s="4">
        <v>13</v>
      </c>
      <c r="D95" s="4">
        <v>0</v>
      </c>
      <c r="E95" s="4">
        <v>1</v>
      </c>
      <c r="F95" s="4">
        <v>14</v>
      </c>
      <c r="G95" s="4">
        <v>1.0674999952316284</v>
      </c>
      <c r="H95" s="4">
        <v>0.92</v>
      </c>
      <c r="I95" s="34">
        <v>449.2422373983361</v>
      </c>
      <c r="J95" s="35">
        <v>4</v>
      </c>
      <c r="K95" s="35">
        <v>4</v>
      </c>
      <c r="L95" s="35" t="s">
        <v>1238</v>
      </c>
      <c r="M95" s="35" t="s">
        <v>1238</v>
      </c>
      <c r="N95" s="4">
        <v>0.23</v>
      </c>
      <c r="O95" s="4">
        <v>-4.166666666666659</v>
      </c>
      <c r="P95" s="35" t="s">
        <v>137</v>
      </c>
      <c r="Q95" s="36">
        <f t="shared" si="24"/>
        <v>92.857142858122856</v>
      </c>
      <c r="R95" s="36" t="str">
        <f t="shared" si="25"/>
        <v xml:space="preserve"> </v>
      </c>
      <c r="S95" s="37">
        <f t="shared" si="26"/>
        <v>0.16032608275350904</v>
      </c>
      <c r="T95" s="37" t="str">
        <f t="shared" si="47"/>
        <v/>
      </c>
      <c r="U95" s="37" t="str">
        <f t="shared" si="27"/>
        <v/>
      </c>
      <c r="V95" s="37">
        <f t="shared" si="28"/>
        <v>-0.46019084430503254</v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>
        <f t="shared" si="32"/>
        <v>1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37</v>
      </c>
      <c r="AD95" s="1" t="str">
        <f t="shared" si="36"/>
        <v xml:space="preserve"> </v>
      </c>
      <c r="AE95" s="1">
        <f t="shared" si="37"/>
        <v>9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58</v>
      </c>
      <c r="AP95" t="s">
        <v>1246</v>
      </c>
      <c r="AQ95" s="22">
        <v>46.019084430503256</v>
      </c>
      <c r="AR95" s="21" t="e">
        <v>#VALUE!</v>
      </c>
      <c r="AS95">
        <v>16.032608177350905</v>
      </c>
      <c r="AT95">
        <v>-46.019084430503256</v>
      </c>
      <c r="AU95" t="e">
        <v>#VALUE!</v>
      </c>
      <c r="AV95" t="s">
        <v>1338</v>
      </c>
    </row>
    <row r="96" spans="1:48" x14ac:dyDescent="0.25">
      <c r="A96" s="14">
        <v>9.8999999999999844E-10</v>
      </c>
      <c r="B96" t="s">
        <v>47</v>
      </c>
      <c r="C96" s="4">
        <v>16</v>
      </c>
      <c r="D96" s="4">
        <v>0</v>
      </c>
      <c r="E96" s="4">
        <v>7</v>
      </c>
      <c r="F96" s="4">
        <v>23</v>
      </c>
      <c r="G96" s="4">
        <v>6.8000001907348633</v>
      </c>
      <c r="H96" s="4">
        <v>5.52</v>
      </c>
      <c r="I96" s="34">
        <v>3369.3169730199193</v>
      </c>
      <c r="J96" s="35">
        <v>10.018148820326678</v>
      </c>
      <c r="K96" s="35">
        <v>6.486486486486486</v>
      </c>
      <c r="L96" s="35">
        <v>3.4898787282378674</v>
      </c>
      <c r="M96" s="35">
        <v>3.1595314501913236</v>
      </c>
      <c r="N96" s="4">
        <v>0.55100000000000005</v>
      </c>
      <c r="O96" s="4" t="s">
        <v>132</v>
      </c>
      <c r="P96" s="35">
        <v>11.086956521739131</v>
      </c>
      <c r="Q96" s="36" t="str">
        <f t="shared" si="24"/>
        <v xml:space="preserve"> </v>
      </c>
      <c r="R96" s="36" t="str">
        <f t="shared" si="25"/>
        <v xml:space="preserve"> </v>
      </c>
      <c r="S96" s="37">
        <f t="shared" si="26"/>
        <v>0.23188409351443187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-0.39651772210377489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3</v>
      </c>
      <c r="AC96" s="1">
        <f t="shared" si="35"/>
        <v>26</v>
      </c>
      <c r="AD96" s="1" t="str">
        <f t="shared" si="36"/>
        <v xml:space="preserve"> </v>
      </c>
      <c r="AE96" s="1" t="str">
        <f t="shared" si="37"/>
        <v xml:space="preserve"> </v>
      </c>
      <c r="AF96" s="1" t="str">
        <f t="shared" si="38"/>
        <v xml:space="preserve"> </v>
      </c>
      <c r="AG96" s="38">
        <f t="shared" si="39"/>
        <v>11.08695652272913</v>
      </c>
      <c r="AH96" s="38" t="str">
        <f t="shared" si="40"/>
        <v xml:space="preserve"> </v>
      </c>
      <c r="AI96" s="1">
        <f t="shared" si="41"/>
        <v>4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47</v>
      </c>
      <c r="AP96" t="s">
        <v>1262</v>
      </c>
      <c r="AQ96" s="22">
        <v>-35.197211408176955</v>
      </c>
      <c r="AR96" s="21">
        <v>39.651772210377487</v>
      </c>
      <c r="AS96">
        <v>23.188409252443186</v>
      </c>
      <c r="AT96">
        <v>35.197211408176955</v>
      </c>
      <c r="AU96">
        <v>-39.651772210377487</v>
      </c>
      <c r="AV96" t="s">
        <v>1339</v>
      </c>
    </row>
    <row r="97" spans="1:48" x14ac:dyDescent="0.25">
      <c r="A97" s="14">
        <v>9.9999999999999841E-10</v>
      </c>
      <c r="B97" t="s">
        <v>61</v>
      </c>
      <c r="C97" s="4">
        <v>4</v>
      </c>
      <c r="D97" s="4">
        <v>2</v>
      </c>
      <c r="E97" s="4">
        <v>5</v>
      </c>
      <c r="F97" s="4">
        <v>11</v>
      </c>
      <c r="G97" s="4">
        <v>38.450000762939453</v>
      </c>
      <c r="H97" s="4">
        <v>39.46</v>
      </c>
      <c r="I97" s="34">
        <v>367.2661428289922</v>
      </c>
      <c r="J97" s="35">
        <v>12.300498753117207</v>
      </c>
      <c r="K97" s="35">
        <v>7.0338680926916215</v>
      </c>
      <c r="L97" s="35">
        <v>8.2372053782752239</v>
      </c>
      <c r="M97" s="35">
        <v>5.8232482142857149</v>
      </c>
      <c r="N97" s="4">
        <v>3.2080000000000002</v>
      </c>
      <c r="O97" s="4">
        <v>-28.695265614581007</v>
      </c>
      <c r="P97" s="35">
        <v>9.2752154080081084</v>
      </c>
      <c r="Q97" s="36" t="str">
        <f t="shared" si="24"/>
        <v xml:space="preserve"> </v>
      </c>
      <c r="R97" s="36" t="str">
        <f t="shared" si="25"/>
        <v xml:space="preserve"> </v>
      </c>
      <c r="S97" s="37" t="str">
        <f t="shared" si="26"/>
        <v/>
      </c>
      <c r="T97" s="37" t="str">
        <f t="shared" si="47"/>
        <v/>
      </c>
      <c r="U97" s="37" t="str">
        <f t="shared" si="27"/>
        <v/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 t="str">
        <f t="shared" si="35"/>
        <v xml:space="preserve"> </v>
      </c>
      <c r="AD97" s="1" t="str">
        <f t="shared" si="36"/>
        <v xml:space="preserve"> </v>
      </c>
      <c r="AE97" s="1" t="str">
        <f t="shared" si="37"/>
        <v xml:space="preserve"> </v>
      </c>
      <c r="AF97" s="1" t="str">
        <f t="shared" si="38"/>
        <v xml:space="preserve"> </v>
      </c>
      <c r="AG97" s="38">
        <f t="shared" si="39"/>
        <v>9.2752154090081085</v>
      </c>
      <c r="AH97" s="38" t="str">
        <f t="shared" si="40"/>
        <v xml:space="preserve"> </v>
      </c>
      <c r="AI97" s="1">
        <f t="shared" si="41"/>
        <v>6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61</v>
      </c>
      <c r="AP97" t="s">
        <v>1244</v>
      </c>
      <c r="AQ97" s="22">
        <v>-65.998046163679987</v>
      </c>
      <c r="AR97" s="21">
        <v>-42.44069356789835</v>
      </c>
      <c r="AS97">
        <v>-2.5595520452624143</v>
      </c>
      <c r="AT97">
        <v>65.998046163679987</v>
      </c>
      <c r="AU97">
        <v>42.44069356789835</v>
      </c>
      <c r="AV97" t="s">
        <v>1340</v>
      </c>
    </row>
    <row r="98" spans="1:48" x14ac:dyDescent="0.25">
      <c r="A98" s="14">
        <v>1.0099999999999984E-9</v>
      </c>
      <c r="B98" t="s">
        <v>1205</v>
      </c>
      <c r="C98" s="4">
        <v>0</v>
      </c>
      <c r="D98" s="4">
        <v>0</v>
      </c>
      <c r="E98" s="4">
        <v>0</v>
      </c>
      <c r="F98" s="4">
        <v>0</v>
      </c>
      <c r="G98" s="4" t="s">
        <v>132</v>
      </c>
      <c r="H98" s="4">
        <v>5.09</v>
      </c>
      <c r="I98" s="34">
        <v>242.02377577701108</v>
      </c>
      <c r="J98" s="35" t="s">
        <v>1238</v>
      </c>
      <c r="K98" s="35" t="s">
        <v>1238</v>
      </c>
      <c r="L98" s="35" t="s">
        <v>1238</v>
      </c>
      <c r="M98" s="35" t="s">
        <v>1238</v>
      </c>
      <c r="N98" s="4" t="s">
        <v>132</v>
      </c>
      <c r="O98" s="4" t="s">
        <v>132</v>
      </c>
      <c r="P98" s="35" t="s">
        <v>137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 xml:space="preserve"> </v>
      </c>
      <c r="T98" s="37" t="str">
        <f t="shared" si="47"/>
        <v xml:space="preserve"> </v>
      </c>
      <c r="U98" s="37" t="str">
        <f t="shared" si="27"/>
        <v xml:space="preserve"> </v>
      </c>
      <c r="V98" s="37" t="str">
        <f t="shared" si="28"/>
        <v xml:space="preserve"> </v>
      </c>
      <c r="W98" s="37" t="str">
        <f t="shared" si="29"/>
        <v xml:space="preserve"> </v>
      </c>
      <c r="X98" s="37" t="str">
        <f t="shared" si="30"/>
        <v xml:space="preserve"> 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 t="str">
        <f t="shared" si="39"/>
        <v xml:space="preserve"> </v>
      </c>
      <c r="AH98" s="38" t="str">
        <f t="shared" si="40"/>
        <v xml:space="preserve"> </v>
      </c>
      <c r="AI98" s="1" t="str">
        <f t="shared" si="41"/>
        <v xml:space="preserve"> 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1205</v>
      </c>
      <c r="AP98" t="s">
        <v>1239</v>
      </c>
      <c r="AQ98" s="22" t="e">
        <v>#VALUE!</v>
      </c>
      <c r="AR98" s="21" t="e">
        <v>#VALUE!</v>
      </c>
      <c r="AS98" t="s">
        <v>137</v>
      </c>
      <c r="AT98" t="e">
        <v>#VALUE!</v>
      </c>
      <c r="AU98" t="e">
        <v>#VALUE!</v>
      </c>
      <c r="AV98" t="s">
        <v>1341</v>
      </c>
    </row>
    <row r="99" spans="1:48" x14ac:dyDescent="0.25">
      <c r="A99" s="14">
        <v>1.0199999999999983E-9</v>
      </c>
      <c r="B99" t="s">
        <v>30</v>
      </c>
      <c r="C99" s="4">
        <v>17</v>
      </c>
      <c r="D99" s="4">
        <v>0</v>
      </c>
      <c r="E99" s="4">
        <v>9</v>
      </c>
      <c r="F99" s="4">
        <v>26</v>
      </c>
      <c r="G99" s="4">
        <v>163.08000183105469</v>
      </c>
      <c r="H99" s="4">
        <v>136.9</v>
      </c>
      <c r="I99" s="34">
        <v>5978.6870280189733</v>
      </c>
      <c r="J99" s="35">
        <v>11.867198335644938</v>
      </c>
      <c r="K99" s="35">
        <v>5.971386199075285</v>
      </c>
      <c r="L99" s="35">
        <v>7.0284150159702081</v>
      </c>
      <c r="M99" s="35">
        <v>4.8462124524788734</v>
      </c>
      <c r="N99" s="4">
        <v>11.536</v>
      </c>
      <c r="O99" s="4">
        <v>-22.363550710007406</v>
      </c>
      <c r="P99" s="35">
        <v>14.193571950328707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0.1912344921160897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34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14.193571951348707</v>
      </c>
      <c r="AH99" s="38" t="str">
        <f t="shared" si="40"/>
        <v xml:space="preserve"> </v>
      </c>
      <c r="AI99" s="1">
        <f t="shared" si="41"/>
        <v>2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30</v>
      </c>
      <c r="AP99" t="s">
        <v>1295</v>
      </c>
      <c r="AQ99" s="22">
        <v>-60.150557850730422</v>
      </c>
      <c r="AR99" s="21">
        <v>-21.537859453912688</v>
      </c>
      <c r="AS99">
        <v>19.12344910960897</v>
      </c>
      <c r="AT99">
        <v>60.150557850730422</v>
      </c>
      <c r="AU99">
        <v>21.537859453912688</v>
      </c>
      <c r="AV99" t="s">
        <v>1342</v>
      </c>
    </row>
    <row r="100" spans="1:48" x14ac:dyDescent="0.25">
      <c r="A100" s="14">
        <v>1.0299999999999983E-9</v>
      </c>
      <c r="B100" t="s">
        <v>50</v>
      </c>
      <c r="C100" s="4">
        <v>14</v>
      </c>
      <c r="D100" s="4">
        <v>0</v>
      </c>
      <c r="E100" s="4">
        <v>2</v>
      </c>
      <c r="F100" s="4">
        <v>16</v>
      </c>
      <c r="G100" s="4">
        <v>25.549999237060547</v>
      </c>
      <c r="H100" s="4">
        <v>20.6</v>
      </c>
      <c r="I100" s="34">
        <v>1228.6496862484439</v>
      </c>
      <c r="J100" s="35">
        <v>9.8564593301435419</v>
      </c>
      <c r="K100" s="35">
        <v>9.1964285714285712</v>
      </c>
      <c r="L100" s="35">
        <v>7.7689630799933465</v>
      </c>
      <c r="M100" s="35">
        <v>6.6424337175341757</v>
      </c>
      <c r="N100" s="4">
        <v>2.09</v>
      </c>
      <c r="O100" s="4">
        <v>2.0009760858955552</v>
      </c>
      <c r="P100" s="35">
        <v>4.0776699029126213</v>
      </c>
      <c r="Q100" s="36">
        <f t="shared" si="24"/>
        <v>87.500000001030003</v>
      </c>
      <c r="R100" s="36" t="str">
        <f t="shared" si="25"/>
        <v xml:space="preserve"> </v>
      </c>
      <c r="S100" s="37">
        <f t="shared" si="26"/>
        <v>0.24029122613002643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24</v>
      </c>
      <c r="AD100" s="1" t="str">
        <f t="shared" si="36"/>
        <v xml:space="preserve"> </v>
      </c>
      <c r="AE100" s="1">
        <f t="shared" si="37"/>
        <v>12</v>
      </c>
      <c r="AF100" s="1" t="str">
        <f t="shared" si="38"/>
        <v xml:space="preserve"> </v>
      </c>
      <c r="AG100" s="38">
        <f t="shared" si="39"/>
        <v>4.0776699039426214</v>
      </c>
      <c r="AH100" s="38" t="str">
        <f t="shared" si="40"/>
        <v xml:space="preserve"> </v>
      </c>
      <c r="AI100" s="1">
        <f t="shared" si="41"/>
        <v>23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50</v>
      </c>
      <c r="AP100" t="s">
        <v>1239</v>
      </c>
      <c r="AQ100" s="22">
        <v>-33.015174728664242</v>
      </c>
      <c r="AR100" s="21">
        <v>-34.343680726503976</v>
      </c>
      <c r="AS100">
        <v>24.029122510002644</v>
      </c>
      <c r="AT100">
        <v>33.015174728664242</v>
      </c>
      <c r="AU100">
        <v>34.343680726503976</v>
      </c>
      <c r="AV100" t="s">
        <v>1343</v>
      </c>
    </row>
    <row r="101" spans="1:48" x14ac:dyDescent="0.25">
      <c r="A101" s="14">
        <v>1.0399999999999983E-9</v>
      </c>
      <c r="B101" t="s">
        <v>42</v>
      </c>
      <c r="C101" s="4">
        <v>15</v>
      </c>
      <c r="D101" s="4">
        <v>0</v>
      </c>
      <c r="E101" s="4">
        <v>11</v>
      </c>
      <c r="F101" s="4">
        <v>26</v>
      </c>
      <c r="G101" s="4">
        <v>5.8600001335144043</v>
      </c>
      <c r="H101" s="4">
        <v>5.35</v>
      </c>
      <c r="I101" s="34">
        <v>2332.5369831336138</v>
      </c>
      <c r="J101" s="35">
        <v>4.0684410646387832</v>
      </c>
      <c r="K101" s="35">
        <v>2.8686327077747986</v>
      </c>
      <c r="L101" s="35" t="s">
        <v>1238</v>
      </c>
      <c r="M101" s="35" t="s">
        <v>1238</v>
      </c>
      <c r="N101" s="4">
        <v>1.3149999999999999</v>
      </c>
      <c r="O101" s="4">
        <v>-27.66776677667767</v>
      </c>
      <c r="P101" s="35" t="s">
        <v>137</v>
      </c>
      <c r="Q101" s="36" t="str">
        <f t="shared" si="24"/>
        <v xml:space="preserve"> </v>
      </c>
      <c r="R101" s="36" t="str">
        <f t="shared" si="25"/>
        <v xml:space="preserve"> </v>
      </c>
      <c r="S101" s="37" t="str">
        <f t="shared" si="26"/>
        <v/>
      </c>
      <c r="T101" s="37" t="str">
        <f t="shared" si="47"/>
        <v/>
      </c>
      <c r="U101" s="37" t="str">
        <f t="shared" si="27"/>
        <v/>
      </c>
      <c r="V101" s="37">
        <f t="shared" si="28"/>
        <v>-0.45095456597565098</v>
      </c>
      <c r="W101" s="37" t="str">
        <f t="shared" si="29"/>
        <v xml:space="preserve"> </v>
      </c>
      <c r="X101" s="37" t="str">
        <f t="shared" si="30"/>
        <v xml:space="preserve"> </v>
      </c>
      <c r="Y101" s="1" t="str">
        <f t="shared" si="31"/>
        <v xml:space="preserve"> </v>
      </c>
      <c r="Z101" s="1">
        <f t="shared" si="32"/>
        <v>2</v>
      </c>
      <c r="AA101" s="1" t="str">
        <f t="shared" si="33"/>
        <v xml:space="preserve"> </v>
      </c>
      <c r="AB101" s="1" t="str">
        <f t="shared" si="34"/>
        <v xml:space="preserve"> </v>
      </c>
      <c r="AC101" s="1" t="str">
        <f t="shared" si="35"/>
        <v xml:space="preserve"> 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42</v>
      </c>
      <c r="AP101" t="s">
        <v>1246</v>
      </c>
      <c r="AQ101" s="22">
        <v>45.095456597565097</v>
      </c>
      <c r="AR101" s="21" t="e">
        <v>#VALUE!</v>
      </c>
      <c r="AS101">
        <v>9.532712775970186</v>
      </c>
      <c r="AT101">
        <v>-45.095456597565097</v>
      </c>
      <c r="AU101" t="e">
        <v>#VALUE!</v>
      </c>
      <c r="AV101" t="s">
        <v>1344</v>
      </c>
    </row>
    <row r="102" spans="1:48" x14ac:dyDescent="0.25">
      <c r="A102" s="14">
        <v>1.0499999999999982E-9</v>
      </c>
      <c r="B102" t="s">
        <v>1206</v>
      </c>
      <c r="C102" s="4">
        <v>0</v>
      </c>
      <c r="D102" s="4">
        <v>0</v>
      </c>
      <c r="E102" s="4">
        <v>0</v>
      </c>
      <c r="F102" s="4">
        <v>0</v>
      </c>
      <c r="G102" s="4" t="s">
        <v>132</v>
      </c>
      <c r="H102" s="4">
        <v>15.19</v>
      </c>
      <c r="I102" s="34">
        <v>185.43451021801656</v>
      </c>
      <c r="J102" s="35" t="s">
        <v>1238</v>
      </c>
      <c r="K102" s="35" t="s">
        <v>1238</v>
      </c>
      <c r="L102" s="35" t="s">
        <v>1238</v>
      </c>
      <c r="M102" s="35" t="s">
        <v>1238</v>
      </c>
      <c r="N102" s="4" t="s">
        <v>132</v>
      </c>
      <c r="O102" s="4" t="s">
        <v>132</v>
      </c>
      <c r="P102" s="35" t="s">
        <v>137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 xml:space="preserve"> </v>
      </c>
      <c r="T102" s="37" t="str">
        <f t="shared" si="47"/>
        <v xml:space="preserve"> </v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1206</v>
      </c>
      <c r="AP102" t="s">
        <v>1246</v>
      </c>
      <c r="AQ102" s="22" t="e">
        <v>#VALUE!</v>
      </c>
      <c r="AR102" s="21" t="e">
        <v>#VALUE!</v>
      </c>
      <c r="AS102" t="s">
        <v>137</v>
      </c>
      <c r="AT102" t="e">
        <v>#VALUE!</v>
      </c>
      <c r="AU102" t="e">
        <v>#VALUE!</v>
      </c>
      <c r="AV102" t="s">
        <v>1345</v>
      </c>
    </row>
    <row r="103" spans="1:48" x14ac:dyDescent="0.25">
      <c r="A103" s="14">
        <v>1.0599999999999982E-9</v>
      </c>
      <c r="B103" t="s">
        <v>71</v>
      </c>
      <c r="C103" s="4">
        <v>2</v>
      </c>
      <c r="D103" s="4">
        <v>0</v>
      </c>
      <c r="E103" s="4">
        <v>2</v>
      </c>
      <c r="F103" s="4">
        <v>4</v>
      </c>
      <c r="G103" s="4">
        <v>10.949999809265137</v>
      </c>
      <c r="H103" s="4">
        <v>10.79</v>
      </c>
      <c r="I103" s="34">
        <v>631.23651357534015</v>
      </c>
      <c r="J103" s="35">
        <v>9.8090909090909069</v>
      </c>
      <c r="K103" s="35">
        <v>6.4999999999999991</v>
      </c>
      <c r="L103" s="35">
        <v>4.6873126903553297</v>
      </c>
      <c r="M103" s="35">
        <v>4.1934632152588556</v>
      </c>
      <c r="N103" s="4">
        <v>1.1000000000000001</v>
      </c>
      <c r="O103" s="4">
        <v>-0.54249547920434038</v>
      </c>
      <c r="P103" s="35" t="s">
        <v>137</v>
      </c>
      <c r="Q103" s="36" t="str">
        <f t="shared" si="24"/>
        <v xml:space="preserve"> </v>
      </c>
      <c r="R103" s="36" t="str">
        <f t="shared" si="25"/>
        <v xml:space="preserve"> </v>
      </c>
      <c r="S103" s="37" t="str">
        <f t="shared" si="26"/>
        <v/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 t="str">
        <f t="shared" si="30"/>
        <v/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 t="str">
        <f t="shared" si="35"/>
        <v xml:space="preserve"> 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71</v>
      </c>
      <c r="AP103" t="s">
        <v>1248</v>
      </c>
      <c r="AQ103" s="22">
        <v>-32.375927044288574</v>
      </c>
      <c r="AR103" s="21">
        <v>18.945317019201735</v>
      </c>
      <c r="AS103">
        <v>1.4828527272023884</v>
      </c>
      <c r="AT103">
        <v>32.375927044288574</v>
      </c>
      <c r="AU103">
        <v>-18.945317019201735</v>
      </c>
      <c r="AV103" t="s">
        <v>1346</v>
      </c>
    </row>
    <row r="104" spans="1:48" x14ac:dyDescent="0.25">
      <c r="A104" s="14">
        <v>1.0699999999999982E-9</v>
      </c>
      <c r="B104" t="s">
        <v>74</v>
      </c>
      <c r="C104" s="4">
        <v>5</v>
      </c>
      <c r="D104" s="4">
        <v>0</v>
      </c>
      <c r="E104" s="4">
        <v>2</v>
      </c>
      <c r="F104" s="4">
        <v>7</v>
      </c>
      <c r="G104" s="4">
        <v>7.0500001907348633</v>
      </c>
      <c r="H104" s="4">
        <v>6.08</v>
      </c>
      <c r="I104" s="34">
        <v>158.83530703844804</v>
      </c>
      <c r="J104" s="35" t="s">
        <v>1238</v>
      </c>
      <c r="K104" s="35" t="s">
        <v>1238</v>
      </c>
      <c r="L104" s="35">
        <v>6.1639549929676516</v>
      </c>
      <c r="M104" s="35">
        <v>4.8266211453744496</v>
      </c>
      <c r="N104" s="4" t="s">
        <v>132</v>
      </c>
      <c r="O104" s="4" t="s">
        <v>132</v>
      </c>
      <c r="P104" s="35" t="s">
        <v>137</v>
      </c>
      <c r="Q104" s="36">
        <f t="shared" si="24"/>
        <v>71.428571429641437</v>
      </c>
      <c r="R104" s="36" t="str">
        <f t="shared" si="25"/>
        <v xml:space="preserve"> </v>
      </c>
      <c r="S104" s="37">
        <f t="shared" si="26"/>
        <v>0.15953950612507609</v>
      </c>
      <c r="T104" s="37" t="str">
        <f t="shared" si="47"/>
        <v/>
      </c>
      <c r="U104" s="37" t="str">
        <f t="shared" si="27"/>
        <v xml:space="preserve"> </v>
      </c>
      <c r="V104" s="37" t="str">
        <f t="shared" si="28"/>
        <v xml:space="preserve"> </v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38</v>
      </c>
      <c r="AD104" s="1" t="str">
        <f t="shared" si="36"/>
        <v xml:space="preserve"> </v>
      </c>
      <c r="AE104" s="1">
        <f t="shared" si="37"/>
        <v>28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74</v>
      </c>
      <c r="AP104" t="s">
        <v>1248</v>
      </c>
      <c r="AQ104" s="22" t="e">
        <v>#VALUE!</v>
      </c>
      <c r="AR104" s="21">
        <v>-6.5893083879213554</v>
      </c>
      <c r="AS104">
        <v>15.953950505507608</v>
      </c>
      <c r="AT104" t="e">
        <v>#VALUE!</v>
      </c>
      <c r="AU104">
        <v>6.5893083879213554</v>
      </c>
      <c r="AV104" t="s">
        <v>1347</v>
      </c>
    </row>
    <row r="105" spans="1:48" x14ac:dyDescent="0.25">
      <c r="A105" s="14">
        <v>1.0799999999999981E-9</v>
      </c>
      <c r="B105" t="s">
        <v>45</v>
      </c>
      <c r="C105" s="4">
        <v>17</v>
      </c>
      <c r="D105" s="4">
        <v>2</v>
      </c>
      <c r="E105" s="4">
        <v>7</v>
      </c>
      <c r="F105" s="4">
        <v>26</v>
      </c>
      <c r="G105" s="4">
        <v>2.9000000953674316</v>
      </c>
      <c r="H105" s="4">
        <v>2.5299999999999998</v>
      </c>
      <c r="I105" s="34">
        <v>3727.008641603094</v>
      </c>
      <c r="J105" s="35">
        <v>4.884169884169884</v>
      </c>
      <c r="K105" s="35">
        <v>3.8045112781954882</v>
      </c>
      <c r="L105" s="35" t="s">
        <v>1238</v>
      </c>
      <c r="M105" s="35" t="s">
        <v>1238</v>
      </c>
      <c r="N105" s="4">
        <v>0.51800000000000002</v>
      </c>
      <c r="O105" s="4">
        <v>-6.3291139240506373</v>
      </c>
      <c r="P105" s="35">
        <v>0.75098814229249011</v>
      </c>
      <c r="Q105" s="36" t="str">
        <f t="shared" si="24"/>
        <v xml:space="preserve"> </v>
      </c>
      <c r="R105" s="36" t="str">
        <f t="shared" si="25"/>
        <v xml:space="preserve"> </v>
      </c>
      <c r="S105" s="37" t="str">
        <f t="shared" si="26"/>
        <v/>
      </c>
      <c r="T105" s="37" t="str">
        <f t="shared" si="47"/>
        <v/>
      </c>
      <c r="U105" s="37" t="str">
        <f t="shared" si="27"/>
        <v/>
      </c>
      <c r="V105" s="37">
        <f t="shared" si="28"/>
        <v>-0.34087009463886697</v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>
        <f t="shared" si="32"/>
        <v>8</v>
      </c>
      <c r="AA105" s="1" t="str">
        <f t="shared" si="33"/>
        <v xml:space="preserve"> </v>
      </c>
      <c r="AB105" s="1" t="str">
        <f t="shared" si="34"/>
        <v xml:space="preserve"> </v>
      </c>
      <c r="AC105" s="1" t="str">
        <f t="shared" si="35"/>
        <v xml:space="preserve"> 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45</v>
      </c>
      <c r="AP105" t="s">
        <v>1246</v>
      </c>
      <c r="AQ105" s="22">
        <v>34.087009463886695</v>
      </c>
      <c r="AR105" s="21" t="e">
        <v>#VALUE!</v>
      </c>
      <c r="AS105">
        <v>14.624509698317457</v>
      </c>
      <c r="AT105">
        <v>-34.087009463886695</v>
      </c>
      <c r="AU105" t="e">
        <v>#VALUE!</v>
      </c>
      <c r="AV105" t="s">
        <v>1348</v>
      </c>
    </row>
    <row r="106" spans="1:48" x14ac:dyDescent="0.25">
      <c r="A106" s="14">
        <v>1.0899999999999981E-9</v>
      </c>
      <c r="B106" t="s">
        <v>75</v>
      </c>
      <c r="C106" s="4">
        <v>4</v>
      </c>
      <c r="D106" s="4">
        <v>0</v>
      </c>
      <c r="E106" s="4">
        <v>1</v>
      </c>
      <c r="F106" s="4">
        <v>5</v>
      </c>
      <c r="G106" s="4">
        <v>1.4800000190734863</v>
      </c>
      <c r="H106" s="4">
        <v>1.2</v>
      </c>
      <c r="I106" s="34">
        <v>418.54869230061109</v>
      </c>
      <c r="J106" s="35">
        <v>23.999999999999996</v>
      </c>
      <c r="K106" s="35">
        <v>20</v>
      </c>
      <c r="L106" s="35">
        <v>6.9991536926147706</v>
      </c>
      <c r="M106" s="35" t="s">
        <v>1238</v>
      </c>
      <c r="N106" s="4">
        <v>0.05</v>
      </c>
      <c r="O106" s="4">
        <v>614.28571428571433</v>
      </c>
      <c r="P106" s="35" t="s">
        <v>137</v>
      </c>
      <c r="Q106" s="36">
        <f t="shared" si="24"/>
        <v>80.000000001090001</v>
      </c>
      <c r="R106" s="36" t="str">
        <f t="shared" si="25"/>
        <v xml:space="preserve"> </v>
      </c>
      <c r="S106" s="37">
        <f t="shared" si="26"/>
        <v>0.23333335031790528</v>
      </c>
      <c r="T106" s="37" t="str">
        <f t="shared" si="47"/>
        <v/>
      </c>
      <c r="U106" s="37">
        <f t="shared" si="27"/>
        <v>2.2388549341698041</v>
      </c>
      <c r="V106" s="37" t="str">
        <f t="shared" si="28"/>
        <v/>
      </c>
      <c r="W106" s="37" t="str">
        <f t="shared" si="29"/>
        <v/>
      </c>
      <c r="X106" s="37" t="str">
        <f t="shared" si="30"/>
        <v/>
      </c>
      <c r="Y106" s="1">
        <f t="shared" si="31"/>
        <v>1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>
        <f t="shared" si="35"/>
        <v>25</v>
      </c>
      <c r="AD106" s="1" t="str">
        <f>IF(ISERROR((RANK(T106,T$7:T$391,1)))=TRUE," ",((RANK(T106,T$7:T$391,1))))</f>
        <v xml:space="preserve"> </v>
      </c>
      <c r="AE106" s="1">
        <f t="shared" si="37"/>
        <v>17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75</v>
      </c>
      <c r="AP106" t="s">
        <v>1250</v>
      </c>
      <c r="AQ106" s="22">
        <v>-223.88549341698041</v>
      </c>
      <c r="AR106" s="21">
        <v>-21.031862213094122</v>
      </c>
      <c r="AS106">
        <v>23.333334922790527</v>
      </c>
      <c r="AT106">
        <v>223.88549341698041</v>
      </c>
      <c r="AU106">
        <v>21.031862213094122</v>
      </c>
      <c r="AV106" t="s">
        <v>1349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867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43725.351393171295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867</v>
      </c>
      <c r="C6" s="31"/>
      <c r="D6" s="31"/>
      <c r="E6" s="31"/>
      <c r="F6" s="31"/>
      <c r="G6" s="32"/>
      <c r="H6" s="32"/>
      <c r="I6" s="33"/>
      <c r="J6" s="32">
        <v>18.191034624954476</v>
      </c>
      <c r="K6" s="32">
        <v>16.463652424573429</v>
      </c>
      <c r="L6" s="32">
        <v>12.504120201415343</v>
      </c>
      <c r="M6" s="32">
        <v>11.429315721702675</v>
      </c>
      <c r="N6" s="32"/>
      <c r="O6" s="32"/>
      <c r="P6" s="32">
        <v>1.9493461553856624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587</v>
      </c>
      <c r="C7" s="4">
        <v>10</v>
      </c>
      <c r="D7" s="4">
        <v>1</v>
      </c>
      <c r="E7" s="4">
        <v>4</v>
      </c>
      <c r="F7" s="4">
        <v>15</v>
      </c>
      <c r="G7" s="4">
        <v>82</v>
      </c>
      <c r="H7" s="4">
        <v>77.150000000000006</v>
      </c>
      <c r="I7" s="34">
        <v>23875.431357699999</v>
      </c>
      <c r="J7" s="35">
        <v>25.016212710765242</v>
      </c>
      <c r="K7" s="35">
        <v>22.47305563646956</v>
      </c>
      <c r="L7" s="35">
        <v>18.602163781365494</v>
      </c>
      <c r="M7" s="35">
        <v>16.777846315789475</v>
      </c>
      <c r="N7" s="4">
        <v>3.0840000000000001</v>
      </c>
      <c r="O7" s="4">
        <v>10.537634408602152</v>
      </c>
      <c r="P7" s="35">
        <v>0.92935839274141285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587</v>
      </c>
      <c r="AP7" t="s">
        <v>1313</v>
      </c>
      <c r="AQ7" s="22">
        <v>-37.519460693280095</v>
      </c>
      <c r="AR7" s="21">
        <v>-48.768273830732298</v>
      </c>
      <c r="AS7">
        <v>6.2864549578742546</v>
      </c>
      <c r="AT7">
        <v>37.519460693280095</v>
      </c>
      <c r="AU7">
        <v>48.768273830732298</v>
      </c>
      <c r="AV7" t="s">
        <v>1350</v>
      </c>
    </row>
    <row r="8" spans="1:48" x14ac:dyDescent="0.25">
      <c r="A8" s="14">
        <v>1.1000000000000001E-10</v>
      </c>
      <c r="B8" t="s">
        <v>465</v>
      </c>
      <c r="C8" s="4">
        <v>13</v>
      </c>
      <c r="D8" s="4">
        <v>2</v>
      </c>
      <c r="E8" s="4">
        <v>7</v>
      </c>
      <c r="F8" s="4">
        <v>22</v>
      </c>
      <c r="G8" s="4">
        <v>40</v>
      </c>
      <c r="H8" s="4">
        <v>27.77</v>
      </c>
      <c r="I8" s="34">
        <v>12365.16811656</v>
      </c>
      <c r="J8" s="35">
        <v>5.6466043106954045</v>
      </c>
      <c r="K8" s="35">
        <v>4.9731375358166181</v>
      </c>
      <c r="L8" s="35">
        <v>7.2739083033597858</v>
      </c>
      <c r="M8" s="35">
        <v>6.8048185348243413</v>
      </c>
      <c r="N8" s="4">
        <v>4.9180000000000001</v>
      </c>
      <c r="O8" s="4">
        <v>8.0879120879120947</v>
      </c>
      <c r="P8" s="35">
        <v>1.3071660064818149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0.4404033130376197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-0.68959410901514162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-0.41827908031974526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5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43</v>
      </c>
      <c r="AC8" s="1">
        <f t="shared" ref="AC8:AC39" si="11">IF(ISERROR((RANK(S8,S$7:S$391,0)))=TRUE," ",((RANK(S8,S$7:S$391,0))))</f>
        <v>6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465</v>
      </c>
      <c r="AP8" t="s">
        <v>1244</v>
      </c>
      <c r="AQ8" s="22">
        <v>68.959410901514161</v>
      </c>
      <c r="AR8" s="21">
        <v>41.827908031974523</v>
      </c>
      <c r="AS8">
        <v>44.040331292761969</v>
      </c>
      <c r="AT8">
        <v>-68.959410901514161</v>
      </c>
      <c r="AU8">
        <v>-41.827908031974523</v>
      </c>
      <c r="AV8" t="s">
        <v>1351</v>
      </c>
    </row>
    <row r="9" spans="1:48" x14ac:dyDescent="0.25">
      <c r="A9" s="14">
        <v>1.2E-10</v>
      </c>
      <c r="B9" t="s">
        <v>662</v>
      </c>
      <c r="C9" s="4">
        <v>14</v>
      </c>
      <c r="D9" s="4">
        <v>1</v>
      </c>
      <c r="E9" s="4">
        <v>7</v>
      </c>
      <c r="F9" s="4">
        <v>22</v>
      </c>
      <c r="G9" s="4">
        <v>170</v>
      </c>
      <c r="H9" s="4">
        <v>156.07</v>
      </c>
      <c r="I9" s="34">
        <v>11141.3675293</v>
      </c>
      <c r="J9" s="35">
        <v>19.718256475047376</v>
      </c>
      <c r="K9" s="35">
        <v>17.220567141123247</v>
      </c>
      <c r="L9" s="35">
        <v>13.331406341749853</v>
      </c>
      <c r="M9" s="35">
        <v>12.243421714902031</v>
      </c>
      <c r="N9" s="4">
        <v>7.915</v>
      </c>
      <c r="O9" s="4">
        <v>11.009817671809259</v>
      </c>
      <c r="P9" s="35">
        <v>0.15762158006022939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si="2"/>
        <v/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 t="str">
        <f t="shared" si="11"/>
        <v xml:space="preserve"> 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662</v>
      </c>
      <c r="AP9" t="s">
        <v>1248</v>
      </c>
      <c r="AQ9" s="22">
        <v>-8.3954644778579954</v>
      </c>
      <c r="AR9" s="21">
        <v>-6.6161083467581205</v>
      </c>
      <c r="AS9">
        <v>8.9254821554430652</v>
      </c>
      <c r="AT9">
        <v>8.3954644778579954</v>
      </c>
      <c r="AU9">
        <v>6.6161083467581205</v>
      </c>
      <c r="AV9" t="s">
        <v>1352</v>
      </c>
    </row>
    <row r="10" spans="1:48" x14ac:dyDescent="0.25">
      <c r="A10" s="14">
        <v>1.2999999999999999E-10</v>
      </c>
      <c r="B10" t="s">
        <v>451</v>
      </c>
      <c r="C10" s="4">
        <v>23</v>
      </c>
      <c r="D10" s="4">
        <v>5</v>
      </c>
      <c r="E10" s="4">
        <v>20</v>
      </c>
      <c r="F10" s="4">
        <v>48</v>
      </c>
      <c r="G10" s="4">
        <v>223</v>
      </c>
      <c r="H10" s="4">
        <v>219.9</v>
      </c>
      <c r="I10" s="34">
        <v>993767.68200000015</v>
      </c>
      <c r="J10" s="35">
        <v>18.854497127668697</v>
      </c>
      <c r="K10" s="35">
        <v>17.332702766611494</v>
      </c>
      <c r="L10" s="35">
        <v>11.900519911804011</v>
      </c>
      <c r="M10" s="35">
        <v>11.507656575676386</v>
      </c>
      <c r="N10" s="4">
        <v>11.663</v>
      </c>
      <c r="O10" s="4">
        <v>-1.7356137838065511</v>
      </c>
      <c r="P10" s="35">
        <v>1.4556616643929059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451</v>
      </c>
      <c r="AP10" t="s">
        <v>1293</v>
      </c>
      <c r="AQ10" s="22">
        <v>-3.647194985842539</v>
      </c>
      <c r="AR10" s="21">
        <v>4.8272111903003845</v>
      </c>
      <c r="AS10">
        <v>1.4097316962255579</v>
      </c>
      <c r="AT10">
        <v>3.647194985842539</v>
      </c>
      <c r="AU10">
        <v>-4.8272111903003845</v>
      </c>
      <c r="AV10" t="s">
        <v>1353</v>
      </c>
    </row>
    <row r="11" spans="1:48" x14ac:dyDescent="0.25">
      <c r="A11" s="14">
        <v>1.3999999999999998E-10</v>
      </c>
      <c r="B11" t="s">
        <v>232</v>
      </c>
      <c r="C11" s="4">
        <v>7</v>
      </c>
      <c r="D11" s="4">
        <v>0</v>
      </c>
      <c r="E11" s="4">
        <v>7</v>
      </c>
      <c r="F11" s="4">
        <v>14</v>
      </c>
      <c r="G11" s="4">
        <v>83</v>
      </c>
      <c r="H11" s="4">
        <v>70.58</v>
      </c>
      <c r="I11" s="34">
        <v>104371.8311597</v>
      </c>
      <c r="J11" s="35">
        <v>7.9392575928008995</v>
      </c>
      <c r="K11" s="35">
        <v>7.3959970659121863</v>
      </c>
      <c r="L11" s="35">
        <v>8.0540029830332625</v>
      </c>
      <c r="M11" s="35">
        <v>7.3126736144565418</v>
      </c>
      <c r="N11" s="4">
        <v>8.89</v>
      </c>
      <c r="O11" s="4">
        <v>12.389380530973456</v>
      </c>
      <c r="P11" s="35">
        <v>6.5925191272315118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"/>
        <v>0.17597053003515439</v>
      </c>
      <c r="T11" s="37" t="str">
        <f t="shared" si="3"/>
        <v/>
      </c>
      <c r="U11" s="37" t="str">
        <f t="shared" si="4"/>
        <v/>
      </c>
      <c r="V11" s="37">
        <f t="shared" si="5"/>
        <v>-0.56356206469368053</v>
      </c>
      <c r="W11" s="37" t="str">
        <f t="shared" si="6"/>
        <v/>
      </c>
      <c r="X11" s="37">
        <f t="shared" si="7"/>
        <v>-0.35589206970982024</v>
      </c>
      <c r="Y11" s="1" t="str">
        <f t="shared" si="8"/>
        <v xml:space="preserve"> </v>
      </c>
      <c r="Z11" s="1">
        <f t="shared" si="9"/>
        <v>18</v>
      </c>
      <c r="AA11" s="1" t="str">
        <f t="shared" si="8"/>
        <v xml:space="preserve"> </v>
      </c>
      <c r="AB11" s="1">
        <f t="shared" si="10"/>
        <v>65</v>
      </c>
      <c r="AC11" s="1">
        <f t="shared" si="11"/>
        <v>56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6.5925191273715118</v>
      </c>
      <c r="AH11" s="38" t="str">
        <f t="shared" si="15"/>
        <v xml:space="preserve"> </v>
      </c>
      <c r="AI11" s="1">
        <f t="shared" si="16"/>
        <v>9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232</v>
      </c>
      <c r="AP11" t="s">
        <v>1313</v>
      </c>
      <c r="AQ11" s="22">
        <v>56.356206469368054</v>
      </c>
      <c r="AR11" s="21">
        <v>35.589206970982026</v>
      </c>
      <c r="AS11">
        <v>17.59705298951544</v>
      </c>
      <c r="AT11">
        <v>-56.356206469368054</v>
      </c>
      <c r="AU11">
        <v>-35.589206970982026</v>
      </c>
      <c r="AV11" t="s">
        <v>1354</v>
      </c>
    </row>
    <row r="12" spans="1:48" x14ac:dyDescent="0.25">
      <c r="A12" s="14">
        <v>1.4999999999999997E-10</v>
      </c>
      <c r="B12" t="s">
        <v>527</v>
      </c>
      <c r="C12" s="4">
        <v>8</v>
      </c>
      <c r="D12" s="4">
        <v>1</v>
      </c>
      <c r="E12" s="4">
        <v>10</v>
      </c>
      <c r="F12" s="4">
        <v>19</v>
      </c>
      <c r="G12" s="4">
        <v>95</v>
      </c>
      <c r="H12" s="4">
        <v>83.79</v>
      </c>
      <c r="I12" s="34">
        <v>17455.593728790001</v>
      </c>
      <c r="J12" s="35">
        <v>11.831403558316861</v>
      </c>
      <c r="K12" s="35">
        <v>10.993177643663081</v>
      </c>
      <c r="L12" s="35">
        <v>8.1081373419594911</v>
      </c>
      <c r="M12" s="35">
        <v>7.6960014769951979</v>
      </c>
      <c r="N12" s="4">
        <v>7.0819999999999999</v>
      </c>
      <c r="O12" s="4">
        <v>9.1217257318952178</v>
      </c>
      <c r="P12" s="35">
        <v>2.0264948084496952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>
        <f t="shared" si="5"/>
        <v>-0.34960249363241103</v>
      </c>
      <c r="W12" s="37" t="str">
        <f t="shared" si="6"/>
        <v/>
      </c>
      <c r="X12" s="37">
        <f t="shared" si="7"/>
        <v>-0.35156274800991361</v>
      </c>
      <c r="Y12" s="1" t="str">
        <f t="shared" si="8"/>
        <v xml:space="preserve"> </v>
      </c>
      <c r="Z12" s="1">
        <f t="shared" si="9"/>
        <v>86</v>
      </c>
      <c r="AA12" s="1" t="str">
        <f t="shared" si="8"/>
        <v xml:space="preserve"> </v>
      </c>
      <c r="AB12" s="1">
        <f t="shared" si="10"/>
        <v>70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>
        <f t="shared" si="14"/>
        <v>2.0264948085996952</v>
      </c>
      <c r="AH12" s="38" t="str">
        <f t="shared" si="15"/>
        <v xml:space="preserve"> </v>
      </c>
      <c r="AI12" s="1">
        <f t="shared" si="16"/>
        <v>195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527</v>
      </c>
      <c r="AP12" t="s">
        <v>1313</v>
      </c>
      <c r="AQ12" s="22">
        <v>34.960249363241104</v>
      </c>
      <c r="AR12" s="21">
        <v>35.156274800991362</v>
      </c>
      <c r="AS12">
        <v>13.378684807256235</v>
      </c>
      <c r="AT12">
        <v>-34.960249363241104</v>
      </c>
      <c r="AU12">
        <v>-35.156274800991362</v>
      </c>
      <c r="AV12" t="s">
        <v>1355</v>
      </c>
    </row>
    <row r="13" spans="1:48" x14ac:dyDescent="0.25">
      <c r="A13" s="14">
        <v>1.5999999999999996E-10</v>
      </c>
      <c r="B13" t="s">
        <v>904</v>
      </c>
      <c r="C13" s="4">
        <v>6</v>
      </c>
      <c r="D13" s="4">
        <v>0</v>
      </c>
      <c r="E13" s="4">
        <v>3</v>
      </c>
      <c r="F13" s="4">
        <v>9</v>
      </c>
      <c r="G13" s="4">
        <v>240</v>
      </c>
      <c r="H13" s="4">
        <v>190.54</v>
      </c>
      <c r="I13" s="34">
        <v>8646.0788950200003</v>
      </c>
      <c r="J13" s="35" t="s">
        <v>1238</v>
      </c>
      <c r="K13" s="35">
        <v>39.229977352275064</v>
      </c>
      <c r="L13" s="35">
        <v>31.492894482090996</v>
      </c>
      <c r="M13" s="35">
        <v>27.04999218404414</v>
      </c>
      <c r="N13" s="4">
        <v>4.8570000000000002</v>
      </c>
      <c r="O13" s="4">
        <v>-13.42245989304813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"/>
        <v>0.25957804151614572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/>
      </c>
      <c r="X13" s="37" t="str">
        <f t="shared" si="7"/>
        <v/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29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904</v>
      </c>
      <c r="AP13" t="s">
        <v>1313</v>
      </c>
      <c r="AQ13" s="22" t="e">
        <v>#VALUE!</v>
      </c>
      <c r="AR13" s="21">
        <v>-151.8601386967338</v>
      </c>
      <c r="AS13">
        <v>25.95780413561457</v>
      </c>
      <c r="AT13" t="e">
        <v>#VALUE!</v>
      </c>
      <c r="AU13">
        <v>151.8601386967338</v>
      </c>
      <c r="AV13" t="s">
        <v>1356</v>
      </c>
    </row>
    <row r="14" spans="1:48" x14ac:dyDescent="0.25">
      <c r="A14" s="14">
        <v>1.6999999999999996E-10</v>
      </c>
      <c r="B14" t="s">
        <v>270</v>
      </c>
      <c r="C14" s="4">
        <v>20</v>
      </c>
      <c r="D14" s="4">
        <v>2</v>
      </c>
      <c r="E14" s="4">
        <v>2</v>
      </c>
      <c r="F14" s="4">
        <v>24</v>
      </c>
      <c r="G14" s="4">
        <v>94</v>
      </c>
      <c r="H14" s="4">
        <v>83.36</v>
      </c>
      <c r="I14" s="34">
        <v>147330.26518640001</v>
      </c>
      <c r="J14" s="35">
        <v>25.688751926040062</v>
      </c>
      <c r="K14" s="35">
        <v>23.014908890115958</v>
      </c>
      <c r="L14" s="35">
        <v>19.727096365546014</v>
      </c>
      <c r="M14" s="35">
        <v>17.7958057224076</v>
      </c>
      <c r="N14" s="4">
        <v>3.2450000000000001</v>
      </c>
      <c r="O14" s="4">
        <v>12.67361111111112</v>
      </c>
      <c r="P14" s="35">
        <v>1.6158829174664107</v>
      </c>
      <c r="Q14" s="36">
        <f t="shared" si="0"/>
        <v>83.333333333503333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33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270</v>
      </c>
      <c r="AP14" t="s">
        <v>1313</v>
      </c>
      <c r="AQ14" s="22">
        <v>-41.2165523053879</v>
      </c>
      <c r="AR14" s="21">
        <v>-57.764769114368406</v>
      </c>
      <c r="AS14">
        <v>12.763915547024961</v>
      </c>
      <c r="AT14">
        <v>41.2165523053879</v>
      </c>
      <c r="AU14">
        <v>57.764769114368406</v>
      </c>
      <c r="AV14" t="s">
        <v>1357</v>
      </c>
    </row>
    <row r="15" spans="1:48" x14ac:dyDescent="0.25">
      <c r="A15" s="14">
        <v>1.7999999999999995E-10</v>
      </c>
      <c r="B15" t="s">
        <v>560</v>
      </c>
      <c r="C15" s="4">
        <v>16</v>
      </c>
      <c r="D15" s="4">
        <v>3</v>
      </c>
      <c r="E15" s="4">
        <v>7</v>
      </c>
      <c r="F15" s="4">
        <v>26</v>
      </c>
      <c r="G15" s="4">
        <v>195</v>
      </c>
      <c r="H15" s="4">
        <v>194.16</v>
      </c>
      <c r="I15" s="34">
        <v>123893.65326959999</v>
      </c>
      <c r="J15" s="35">
        <v>26.455920425126038</v>
      </c>
      <c r="K15" s="35">
        <v>24.321683577602403</v>
      </c>
      <c r="L15" s="35">
        <v>16.605428571428572</v>
      </c>
      <c r="M15" s="35">
        <v>15.45282530860208</v>
      </c>
      <c r="N15" s="4">
        <v>7.3390000000000004</v>
      </c>
      <c r="O15" s="4">
        <v>8.8872403560830886</v>
      </c>
      <c r="P15" s="35">
        <v>1.6594561186650185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560</v>
      </c>
      <c r="AP15" t="s">
        <v>1293</v>
      </c>
      <c r="AQ15" s="22">
        <v>-45.433841288135348</v>
      </c>
      <c r="AR15" s="21">
        <v>-32.799655665090313</v>
      </c>
      <c r="AS15">
        <v>0.43263288009889322</v>
      </c>
      <c r="AT15">
        <v>45.433841288135348</v>
      </c>
      <c r="AU15">
        <v>32.799655665090313</v>
      </c>
      <c r="AV15" t="s">
        <v>1358</v>
      </c>
    </row>
    <row r="16" spans="1:48" x14ac:dyDescent="0.25">
      <c r="A16" s="14">
        <v>1.8999999999999994E-10</v>
      </c>
      <c r="B16" t="s">
        <v>448</v>
      </c>
      <c r="C16" s="4">
        <v>19</v>
      </c>
      <c r="D16" s="4">
        <v>0</v>
      </c>
      <c r="E16" s="4">
        <v>12</v>
      </c>
      <c r="F16" s="4">
        <v>31</v>
      </c>
      <c r="G16" s="4">
        <v>320</v>
      </c>
      <c r="H16" s="4">
        <v>282.93</v>
      </c>
      <c r="I16" s="34">
        <v>137345.18893266001</v>
      </c>
      <c r="J16" s="35">
        <v>36.249839846252399</v>
      </c>
      <c r="K16" s="35">
        <v>29.069146203637111</v>
      </c>
      <c r="L16" s="35">
        <v>27.531684622137096</v>
      </c>
      <c r="M16" s="35">
        <v>22.807248086998197</v>
      </c>
      <c r="N16" s="4">
        <v>7.8050000000000006</v>
      </c>
      <c r="O16" s="4">
        <v>15.458579881656817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/>
      </c>
      <c r="V16" s="37" t="str">
        <f t="shared" si="5"/>
        <v/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448</v>
      </c>
      <c r="AP16" t="s">
        <v>1293</v>
      </c>
      <c r="AQ16" s="22">
        <v>-99.273106745258133</v>
      </c>
      <c r="AR16" s="21">
        <v>-120.18090180403722</v>
      </c>
      <c r="AS16">
        <v>13.102180751422621</v>
      </c>
      <c r="AT16">
        <v>99.273106745258133</v>
      </c>
      <c r="AU16">
        <v>120.18090180403722</v>
      </c>
      <c r="AV16" t="s">
        <v>1359</v>
      </c>
    </row>
    <row r="17" spans="1:48" x14ac:dyDescent="0.25">
      <c r="A17" s="14">
        <v>1.9999999999999993E-10</v>
      </c>
      <c r="B17" t="s">
        <v>254</v>
      </c>
      <c r="C17" s="4">
        <v>16</v>
      </c>
      <c r="D17" s="4">
        <v>1</v>
      </c>
      <c r="E17" s="4">
        <v>9</v>
      </c>
      <c r="F17" s="4">
        <v>26</v>
      </c>
      <c r="G17" s="4">
        <v>118</v>
      </c>
      <c r="H17" s="4">
        <v>115.26</v>
      </c>
      <c r="I17" s="34">
        <v>42577.751235360003</v>
      </c>
      <c r="J17" s="35">
        <v>22.229508196721309</v>
      </c>
      <c r="K17" s="35">
        <v>21.527829660067241</v>
      </c>
      <c r="L17" s="35">
        <v>17.682992207792211</v>
      </c>
      <c r="M17" s="35">
        <v>17.77864726730088</v>
      </c>
      <c r="N17" s="4">
        <v>5.1850000000000005</v>
      </c>
      <c r="O17" s="4">
        <v>-12.563237774030341</v>
      </c>
      <c r="P17" s="35">
        <v>1.9408294291167796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254</v>
      </c>
      <c r="AP17" t="s">
        <v>1293</v>
      </c>
      <c r="AQ17" s="22">
        <v>-22.200351189628599</v>
      </c>
      <c r="AR17" s="21">
        <v>-41.417324233580779</v>
      </c>
      <c r="AS17">
        <v>2.3772340794725011</v>
      </c>
      <c r="AT17">
        <v>22.200351189628599</v>
      </c>
      <c r="AU17">
        <v>41.417324233580779</v>
      </c>
      <c r="AV17" t="s">
        <v>1360</v>
      </c>
    </row>
    <row r="18" spans="1:48" x14ac:dyDescent="0.25">
      <c r="A18" s="14">
        <v>2.0999999999999992E-10</v>
      </c>
      <c r="B18" t="s">
        <v>279</v>
      </c>
      <c r="C18" s="4">
        <v>9</v>
      </c>
      <c r="D18" s="4">
        <v>0</v>
      </c>
      <c r="E18" s="4">
        <v>5</v>
      </c>
      <c r="F18" s="4">
        <v>14</v>
      </c>
      <c r="G18" s="4">
        <v>48.5</v>
      </c>
      <c r="H18" s="4">
        <v>41.96</v>
      </c>
      <c r="I18" s="34">
        <v>23370.631515640001</v>
      </c>
      <c r="J18" s="35">
        <v>14.937700249199002</v>
      </c>
      <c r="K18" s="35">
        <v>11.849759954815024</v>
      </c>
      <c r="L18" s="35">
        <v>10.434085824302329</v>
      </c>
      <c r="M18" s="35">
        <v>9.1256138596673946</v>
      </c>
      <c r="N18" s="4">
        <v>2.8090000000000002</v>
      </c>
      <c r="O18" s="4">
        <v>-19.742857142857137</v>
      </c>
      <c r="P18" s="35">
        <v>3.5367016205910393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"/>
        <v>0.15586272661610098</v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 t="str">
        <f t="shared" si="7"/>
        <v/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 t="str">
        <f t="shared" si="10"/>
        <v xml:space="preserve"> </v>
      </c>
      <c r="AC18" s="1">
        <f t="shared" si="11"/>
        <v>75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3.5367016208010393</v>
      </c>
      <c r="AH18" s="38" t="str">
        <f t="shared" si="15"/>
        <v xml:space="preserve"> </v>
      </c>
      <c r="AI18" s="1">
        <f t="shared" si="16"/>
        <v>67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279</v>
      </c>
      <c r="AP18" t="s">
        <v>1239</v>
      </c>
      <c r="AQ18" s="22">
        <v>17.884273450244258</v>
      </c>
      <c r="AR18" s="21">
        <v>16.554818282046803</v>
      </c>
      <c r="AS18">
        <v>15.586272640610099</v>
      </c>
      <c r="AT18">
        <v>-17.884273450244258</v>
      </c>
      <c r="AU18">
        <v>-16.554818282046803</v>
      </c>
      <c r="AV18" t="s">
        <v>1361</v>
      </c>
    </row>
    <row r="19" spans="1:48" x14ac:dyDescent="0.25">
      <c r="A19" s="14">
        <v>2.1999999999999991E-10</v>
      </c>
      <c r="B19" t="s">
        <v>280</v>
      </c>
      <c r="C19" s="4">
        <v>8</v>
      </c>
      <c r="D19" s="4">
        <v>1</v>
      </c>
      <c r="E19" s="4">
        <v>13</v>
      </c>
      <c r="F19" s="4">
        <v>22</v>
      </c>
      <c r="G19" s="4">
        <v>178</v>
      </c>
      <c r="H19" s="4">
        <v>158.16999999999999</v>
      </c>
      <c r="I19" s="34">
        <v>68636.738528289992</v>
      </c>
      <c r="J19" s="35">
        <v>29.080713366427648</v>
      </c>
      <c r="K19" s="35">
        <v>25.668614086335605</v>
      </c>
      <c r="L19" s="35">
        <v>20.484694399049175</v>
      </c>
      <c r="M19" s="35">
        <v>18.149810646697144</v>
      </c>
      <c r="N19" s="4">
        <v>6.1619999999999999</v>
      </c>
      <c r="O19" s="4">
        <v>13.064220183486233</v>
      </c>
      <c r="P19" s="35">
        <v>1.9921603338180442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280</v>
      </c>
      <c r="AP19" t="s">
        <v>1293</v>
      </c>
      <c r="AQ19" s="22">
        <v>-59.862888318263671</v>
      </c>
      <c r="AR19" s="21">
        <v>-63.823556308507889</v>
      </c>
      <c r="AS19">
        <v>12.537143579692756</v>
      </c>
      <c r="AT19">
        <v>59.862888318263671</v>
      </c>
      <c r="AU19">
        <v>63.823556308507889</v>
      </c>
      <c r="AV19" t="s">
        <v>1362</v>
      </c>
    </row>
    <row r="20" spans="1:48" x14ac:dyDescent="0.25">
      <c r="A20" s="14">
        <v>2.299999999999999E-10</v>
      </c>
      <c r="B20" t="s">
        <v>665</v>
      </c>
      <c r="C20" s="4">
        <v>14</v>
      </c>
      <c r="D20" s="4">
        <v>0</v>
      </c>
      <c r="E20" s="4">
        <v>11</v>
      </c>
      <c r="F20" s="4">
        <v>25</v>
      </c>
      <c r="G20" s="4">
        <v>173</v>
      </c>
      <c r="H20" s="4">
        <v>132.94999999999999</v>
      </c>
      <c r="I20" s="34">
        <v>6793.4271165499995</v>
      </c>
      <c r="J20" s="35">
        <v>6.9172736732570241</v>
      </c>
      <c r="K20" s="35">
        <v>5.7281344248168882</v>
      </c>
      <c r="L20" s="35">
        <v>18.546890717577352</v>
      </c>
      <c r="M20" s="35">
        <v>15.782156181726512</v>
      </c>
      <c r="N20" s="4">
        <v>19.22</v>
      </c>
      <c r="O20" s="4">
        <v>-15.40492957746479</v>
      </c>
      <c r="P20" s="35">
        <v>1.8901842798044377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0.30124106830070341</v>
      </c>
      <c r="T20" s="37" t="str">
        <f t="shared" si="3"/>
        <v/>
      </c>
      <c r="U20" s="37" t="str">
        <f t="shared" si="4"/>
        <v/>
      </c>
      <c r="V20" s="37">
        <f t="shared" si="5"/>
        <v>-0.61974270205786408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9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19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665</v>
      </c>
      <c r="AP20" t="s">
        <v>1293</v>
      </c>
      <c r="AQ20" s="22">
        <v>61.974270205786411</v>
      </c>
      <c r="AR20" s="21">
        <v>-48.326235023540697</v>
      </c>
      <c r="AS20">
        <v>30.124106807070341</v>
      </c>
      <c r="AT20">
        <v>-61.974270205786411</v>
      </c>
      <c r="AU20">
        <v>48.326235023540697</v>
      </c>
      <c r="AV20" t="s">
        <v>1363</v>
      </c>
    </row>
    <row r="21" spans="1:48" x14ac:dyDescent="0.25">
      <c r="A21" s="14">
        <v>2.399999999999999E-10</v>
      </c>
      <c r="B21" t="s">
        <v>452</v>
      </c>
      <c r="C21" s="4">
        <v>19</v>
      </c>
      <c r="D21" s="4">
        <v>2</v>
      </c>
      <c r="E21" s="4">
        <v>5</v>
      </c>
      <c r="F21" s="4">
        <v>26</v>
      </c>
      <c r="G21" s="4">
        <v>175</v>
      </c>
      <c r="H21" s="4">
        <v>153.87</v>
      </c>
      <c r="I21" s="34">
        <v>33787.945242959999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>
        <v>2.7560000000000002</v>
      </c>
      <c r="O21" s="4">
        <v>172.87128712871288</v>
      </c>
      <c r="P21" s="35">
        <v>0</v>
      </c>
      <c r="Q21" s="36">
        <f t="shared" si="0"/>
        <v>73.076923077163073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>
        <f t="shared" si="13"/>
        <v>60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452</v>
      </c>
      <c r="AP21" t="s">
        <v>1293</v>
      </c>
      <c r="AQ21" s="22" t="e">
        <v>#VALUE!</v>
      </c>
      <c r="AR21" s="21" t="e">
        <v>#VALUE!</v>
      </c>
      <c r="AS21">
        <v>13.732371482420213</v>
      </c>
      <c r="AT21" t="e">
        <v>#VALUE!</v>
      </c>
      <c r="AU21" t="e">
        <v>#VALUE!</v>
      </c>
      <c r="AV21" t="s">
        <v>1364</v>
      </c>
    </row>
    <row r="22" spans="1:48" x14ac:dyDescent="0.25">
      <c r="A22" s="14">
        <v>2.4999999999999991E-10</v>
      </c>
      <c r="B22" t="s">
        <v>568</v>
      </c>
      <c r="C22" s="4">
        <v>4</v>
      </c>
      <c r="D22" s="4">
        <v>1</v>
      </c>
      <c r="E22" s="4">
        <v>8</v>
      </c>
      <c r="F22" s="4">
        <v>13</v>
      </c>
      <c r="G22" s="4">
        <v>80</v>
      </c>
      <c r="H22" s="4">
        <v>77.17</v>
      </c>
      <c r="I22" s="34">
        <v>19551.214585760001</v>
      </c>
      <c r="J22" s="35">
        <v>23.744615384615386</v>
      </c>
      <c r="K22" s="35">
        <v>22.035979440319817</v>
      </c>
      <c r="L22" s="35">
        <v>12.482005478928803</v>
      </c>
      <c r="M22" s="35">
        <v>11.421261591740585</v>
      </c>
      <c r="N22" s="4">
        <v>3.25</v>
      </c>
      <c r="O22" s="4">
        <v>-3.5608308605341277</v>
      </c>
      <c r="P22" s="35">
        <v>2.6499935207982377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2.6499935210482377</v>
      </c>
      <c r="AH22" s="38" t="str">
        <f t="shared" si="15"/>
        <v xml:space="preserve"> </v>
      </c>
      <c r="AI22" s="1">
        <f t="shared" si="16"/>
        <v>140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568</v>
      </c>
      <c r="AP22" t="s">
        <v>1250</v>
      </c>
      <c r="AQ22" s="22">
        <v>-30.529218783644694</v>
      </c>
      <c r="AR22" s="21">
        <v>0.17685948415656627</v>
      </c>
      <c r="AS22">
        <v>3.667228197486061</v>
      </c>
      <c r="AT22">
        <v>30.529218783644694</v>
      </c>
      <c r="AU22">
        <v>-0.17685948415656627</v>
      </c>
      <c r="AV22" t="s">
        <v>1365</v>
      </c>
    </row>
    <row r="23" spans="1:48" x14ac:dyDescent="0.25">
      <c r="A23" s="14">
        <v>2.5999999999999993E-10</v>
      </c>
      <c r="B23" t="s">
        <v>274</v>
      </c>
      <c r="C23" s="4">
        <v>9</v>
      </c>
      <c r="D23" s="4">
        <v>1</v>
      </c>
      <c r="E23" s="4">
        <v>10</v>
      </c>
      <c r="F23" s="4">
        <v>20</v>
      </c>
      <c r="G23" s="4">
        <v>92</v>
      </c>
      <c r="H23" s="4">
        <v>91.71</v>
      </c>
      <c r="I23" s="34">
        <v>45285.949629809998</v>
      </c>
      <c r="J23" s="35">
        <v>22.168237853517038</v>
      </c>
      <c r="K23" s="35">
        <v>20.819523269012482</v>
      </c>
      <c r="L23" s="35">
        <v>13.205740988102793</v>
      </c>
      <c r="M23" s="35">
        <v>12.22393323819594</v>
      </c>
      <c r="N23" s="4">
        <v>4.1370000000000005</v>
      </c>
      <c r="O23" s="4">
        <v>4.73417721518988</v>
      </c>
      <c r="P23" s="35">
        <v>3.1130738196488936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3.1130738199088936</v>
      </c>
      <c r="AH23" s="38" t="str">
        <f t="shared" si="15"/>
        <v xml:space="preserve"> </v>
      </c>
      <c r="AI23" s="1">
        <f t="shared" si="16"/>
        <v>106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274</v>
      </c>
      <c r="AP23" t="s">
        <v>1250</v>
      </c>
      <c r="AQ23" s="22">
        <v>-21.863535035586334</v>
      </c>
      <c r="AR23" s="21">
        <v>-5.6111167789960392</v>
      </c>
      <c r="AS23">
        <v>0.31621415330935765</v>
      </c>
      <c r="AT23">
        <v>21.863535035586334</v>
      </c>
      <c r="AU23">
        <v>5.6111167789960392</v>
      </c>
      <c r="AV23" t="s">
        <v>1366</v>
      </c>
    </row>
    <row r="24" spans="1:48" x14ac:dyDescent="0.25">
      <c r="A24" s="14">
        <v>2.6999999999999995E-10</v>
      </c>
      <c r="B24" t="s">
        <v>449</v>
      </c>
      <c r="C24" s="4">
        <v>5</v>
      </c>
      <c r="D24" s="4">
        <v>0</v>
      </c>
      <c r="E24" s="4">
        <v>6</v>
      </c>
      <c r="F24" s="4">
        <v>11</v>
      </c>
      <c r="G24" s="4">
        <v>18.25</v>
      </c>
      <c r="H24" s="4">
        <v>16</v>
      </c>
      <c r="I24" s="34">
        <v>10621.592992</v>
      </c>
      <c r="J24" s="35">
        <v>11.976047904191615</v>
      </c>
      <c r="K24" s="35">
        <v>11.111111111111111</v>
      </c>
      <c r="L24" s="35">
        <v>8.9413899233676624</v>
      </c>
      <c r="M24" s="35">
        <v>8.3223839400981152</v>
      </c>
      <c r="N24" s="4">
        <v>1.3360000000000001</v>
      </c>
      <c r="O24" s="4">
        <v>7.7419354838709751</v>
      </c>
      <c r="P24" s="35">
        <v>3.6312499999999996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>
        <f t="shared" si="5"/>
        <v>-0.34165108521299481</v>
      </c>
      <c r="W24" s="37" t="str">
        <f t="shared" si="6"/>
        <v/>
      </c>
      <c r="X24" s="37" t="str">
        <f t="shared" si="7"/>
        <v/>
      </c>
      <c r="Y24" s="1" t="str">
        <f t="shared" si="8"/>
        <v xml:space="preserve"> </v>
      </c>
      <c r="Z24" s="1">
        <f t="shared" si="9"/>
        <v>91</v>
      </c>
      <c r="AA24" s="1" t="str">
        <f t="shared" si="8"/>
        <v xml:space="preserve"> </v>
      </c>
      <c r="AB24" s="1" t="str">
        <f t="shared" si="10"/>
        <v xml:space="preserve"> 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3.6312500002699997</v>
      </c>
      <c r="AH24" s="38" t="str">
        <f t="shared" si="15"/>
        <v xml:space="preserve"> </v>
      </c>
      <c r="AI24" s="1">
        <f t="shared" si="16"/>
        <v>63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449</v>
      </c>
      <c r="AP24" t="s">
        <v>1250</v>
      </c>
      <c r="AQ24" s="22">
        <v>34.16510852129948</v>
      </c>
      <c r="AR24" s="21">
        <v>28.492450653540701</v>
      </c>
      <c r="AS24">
        <v>14.0625</v>
      </c>
      <c r="AT24">
        <v>-34.16510852129948</v>
      </c>
      <c r="AU24">
        <v>-28.492450653540701</v>
      </c>
      <c r="AV24" t="s">
        <v>1367</v>
      </c>
    </row>
    <row r="25" spans="1:48" x14ac:dyDescent="0.25">
      <c r="A25" s="14">
        <v>2.7999999999999996E-10</v>
      </c>
      <c r="B25" t="s">
        <v>271</v>
      </c>
      <c r="C25" s="4">
        <v>3</v>
      </c>
      <c r="D25" s="4">
        <v>3</v>
      </c>
      <c r="E25" s="4">
        <v>9</v>
      </c>
      <c r="F25" s="4">
        <v>15</v>
      </c>
      <c r="G25" s="4">
        <v>52.5</v>
      </c>
      <c r="H25" s="4">
        <v>51.91</v>
      </c>
      <c r="I25" s="34">
        <v>38433.29891985</v>
      </c>
      <c r="J25" s="35">
        <v>11.938822447102115</v>
      </c>
      <c r="K25" s="35">
        <v>11.636404393633713</v>
      </c>
      <c r="L25" s="35" t="s">
        <v>1238</v>
      </c>
      <c r="M25" s="35" t="s">
        <v>1238</v>
      </c>
      <c r="N25" s="4">
        <v>4.3479999999999999</v>
      </c>
      <c r="O25" s="4">
        <v>4.5192307692307621</v>
      </c>
      <c r="P25" s="35">
        <v>2.2327104604122523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>
        <f t="shared" si="5"/>
        <v>-0.34369744804265123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89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2.2327104606922523</v>
      </c>
      <c r="AH25" s="38" t="str">
        <f t="shared" si="15"/>
        <v xml:space="preserve"> </v>
      </c>
      <c r="AI25" s="1">
        <f t="shared" si="16"/>
        <v>170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271</v>
      </c>
      <c r="AP25" t="s">
        <v>1246</v>
      </c>
      <c r="AQ25" s="22">
        <v>34.369744804265125</v>
      </c>
      <c r="AR25" s="21" t="e">
        <v>#VALUE!</v>
      </c>
      <c r="AS25">
        <v>1.13658254671547</v>
      </c>
      <c r="AT25">
        <v>-34.369744804265125</v>
      </c>
      <c r="AU25" t="e">
        <v>#VALUE!</v>
      </c>
      <c r="AV25" t="s">
        <v>1368</v>
      </c>
    </row>
    <row r="26" spans="1:48" x14ac:dyDescent="0.25">
      <c r="A26" s="14">
        <v>2.8999999999999998E-10</v>
      </c>
      <c r="B26" t="s">
        <v>499</v>
      </c>
      <c r="C26" s="4">
        <v>5</v>
      </c>
      <c r="D26" s="4">
        <v>0</v>
      </c>
      <c r="E26" s="4">
        <v>14</v>
      </c>
      <c r="F26" s="4">
        <v>19</v>
      </c>
      <c r="G26" s="4">
        <v>180</v>
      </c>
      <c r="H26" s="4">
        <v>165.56</v>
      </c>
      <c r="I26" s="34">
        <v>54319.739154439994</v>
      </c>
      <c r="J26" s="35">
        <v>9.9131788515657746</v>
      </c>
      <c r="K26" s="35">
        <v>9.8191091868809668</v>
      </c>
      <c r="L26" s="35">
        <v>11.133492462589041</v>
      </c>
      <c r="M26" s="35">
        <v>9.9691387471487154</v>
      </c>
      <c r="N26" s="4">
        <v>16.701000000000001</v>
      </c>
      <c r="O26" s="4">
        <v>6.5907729179144586E-2</v>
      </c>
      <c r="P26" s="35">
        <v>1.8374003382459534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>
        <f t="shared" si="5"/>
        <v>-0.45505139999201216</v>
      </c>
      <c r="W26" s="37" t="str">
        <f t="shared" si="6"/>
        <v/>
      </c>
      <c r="X26" s="37" t="str">
        <f t="shared" si="7"/>
        <v/>
      </c>
      <c r="Y26" s="1" t="str">
        <f t="shared" si="8"/>
        <v xml:space="preserve"> </v>
      </c>
      <c r="Z26" s="1">
        <f t="shared" si="9"/>
        <v>49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499</v>
      </c>
      <c r="AP26" t="s">
        <v>1313</v>
      </c>
      <c r="AQ26" s="22">
        <v>45.505139999201219</v>
      </c>
      <c r="AR26" s="21">
        <v>10.961408853628585</v>
      </c>
      <c r="AS26">
        <v>8.7219135056777031</v>
      </c>
      <c r="AT26">
        <v>-45.505139999201219</v>
      </c>
      <c r="AU26">
        <v>-10.961408853628585</v>
      </c>
      <c r="AV26" t="s">
        <v>1369</v>
      </c>
    </row>
    <row r="27" spans="1:48" x14ac:dyDescent="0.25">
      <c r="A27" s="14">
        <v>3E-10</v>
      </c>
      <c r="B27" t="s">
        <v>263</v>
      </c>
      <c r="C27" s="4">
        <v>12</v>
      </c>
      <c r="D27" s="4">
        <v>0</v>
      </c>
      <c r="E27" s="4">
        <v>7</v>
      </c>
      <c r="F27" s="4">
        <v>19</v>
      </c>
      <c r="G27" s="4">
        <v>62.5</v>
      </c>
      <c r="H27" s="4">
        <v>56.32</v>
      </c>
      <c r="I27" s="34">
        <v>48993.235568640004</v>
      </c>
      <c r="J27" s="35">
        <v>10.870488322717621</v>
      </c>
      <c r="K27" s="35">
        <v>10.874686232863487</v>
      </c>
      <c r="L27" s="35" t="s">
        <v>1238</v>
      </c>
      <c r="M27" s="35" t="s">
        <v>1238</v>
      </c>
      <c r="N27" s="4">
        <v>5.181</v>
      </c>
      <c r="O27" s="4">
        <v>342.82051282051282</v>
      </c>
      <c r="P27" s="35">
        <v>2.5017755681818183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"/>
        <v/>
      </c>
      <c r="T27" s="37" t="str">
        <f t="shared" si="3"/>
        <v/>
      </c>
      <c r="U27" s="37" t="str">
        <f t="shared" si="4"/>
        <v/>
      </c>
      <c r="V27" s="37">
        <f t="shared" si="5"/>
        <v>-0.40242605509609242</v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>
        <f t="shared" si="9"/>
        <v>64</v>
      </c>
      <c r="AA27" s="1" t="str">
        <f t="shared" si="8"/>
        <v xml:space="preserve"> </v>
      </c>
      <c r="AB27" s="1" t="str">
        <f t="shared" si="10"/>
        <v xml:space="preserve"> </v>
      </c>
      <c r="AC27" s="1" t="str">
        <f t="shared" si="11"/>
        <v xml:space="preserve"> 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2.5017755684818184</v>
      </c>
      <c r="AH27" s="38" t="str">
        <f t="shared" si="15"/>
        <v xml:space="preserve"> </v>
      </c>
      <c r="AI27" s="1">
        <f t="shared" si="16"/>
        <v>152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263</v>
      </c>
      <c r="AP27" t="s">
        <v>1246</v>
      </c>
      <c r="AQ27" s="22">
        <v>40.242605509609241</v>
      </c>
      <c r="AR27" s="21" t="e">
        <v>#VALUE!</v>
      </c>
      <c r="AS27">
        <v>10.973011363636353</v>
      </c>
      <c r="AT27">
        <v>-40.242605509609241</v>
      </c>
      <c r="AU27" t="e">
        <v>#VALUE!</v>
      </c>
      <c r="AV27" t="s">
        <v>1370</v>
      </c>
    </row>
    <row r="28" spans="1:48" x14ac:dyDescent="0.25">
      <c r="A28" s="14">
        <v>3.1000000000000002E-10</v>
      </c>
      <c r="B28" t="s">
        <v>523</v>
      </c>
      <c r="C28" s="4">
        <v>6</v>
      </c>
      <c r="D28" s="4">
        <v>1</v>
      </c>
      <c r="E28" s="4">
        <v>10</v>
      </c>
      <c r="F28" s="4">
        <v>17</v>
      </c>
      <c r="G28" s="4">
        <v>53</v>
      </c>
      <c r="H28" s="4">
        <v>51.57</v>
      </c>
      <c r="I28" s="34">
        <v>7677.9581424299995</v>
      </c>
      <c r="J28" s="35">
        <v>19.593465045592705</v>
      </c>
      <c r="K28" s="35" t="s">
        <v>1238</v>
      </c>
      <c r="L28" s="35">
        <v>21.697220463409042</v>
      </c>
      <c r="M28" s="35">
        <v>21.087666443701227</v>
      </c>
      <c r="N28" s="4">
        <v>2.6320000000000001</v>
      </c>
      <c r="O28" s="4" t="s">
        <v>132</v>
      </c>
      <c r="P28" s="35">
        <v>3.1510568159782819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3.1510568162882819</v>
      </c>
      <c r="AH28" s="38" t="str">
        <f t="shared" si="15"/>
        <v xml:space="preserve"> </v>
      </c>
      <c r="AI28" s="1">
        <f t="shared" si="16"/>
        <v>97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523</v>
      </c>
      <c r="AP28" t="s">
        <v>1254</v>
      </c>
      <c r="AQ28" s="22">
        <v>-7.7094593548536983</v>
      </c>
      <c r="AR28" s="21">
        <v>-73.520568531907827</v>
      </c>
      <c r="AS28">
        <v>2.7729299980608912</v>
      </c>
      <c r="AT28">
        <v>7.7094593548536983</v>
      </c>
      <c r="AU28">
        <v>73.520568531907827</v>
      </c>
      <c r="AV28" t="s">
        <v>1371</v>
      </c>
    </row>
    <row r="29" spans="1:48" x14ac:dyDescent="0.25">
      <c r="A29" s="14">
        <v>3.2000000000000003E-10</v>
      </c>
      <c r="B29" t="s">
        <v>609</v>
      </c>
      <c r="C29" s="4">
        <v>4</v>
      </c>
      <c r="D29" s="4">
        <v>0</v>
      </c>
      <c r="E29" s="4">
        <v>0</v>
      </c>
      <c r="F29" s="4">
        <v>4</v>
      </c>
      <c r="G29" s="4">
        <v>141</v>
      </c>
      <c r="H29" s="4">
        <v>125.6</v>
      </c>
      <c r="I29" s="34">
        <v>7678.0410399999992</v>
      </c>
      <c r="J29" s="35">
        <v>14.503464203233255</v>
      </c>
      <c r="K29" s="35">
        <v>12.932454695222406</v>
      </c>
      <c r="L29" s="35" t="s">
        <v>1238</v>
      </c>
      <c r="M29" s="35" t="s">
        <v>1238</v>
      </c>
      <c r="N29" s="4">
        <v>8.66</v>
      </c>
      <c r="O29" s="4">
        <v>49.310344827586214</v>
      </c>
      <c r="P29" s="35">
        <v>2.0660828025477707</v>
      </c>
      <c r="Q29" s="36">
        <f t="shared" si="0"/>
        <v>100.00000000032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>
        <f t="shared" si="13"/>
        <v>3</v>
      </c>
      <c r="AF29" s="1" t="str">
        <f t="shared" si="13"/>
        <v xml:space="preserve"> </v>
      </c>
      <c r="AG29" s="38">
        <f t="shared" si="14"/>
        <v>2.0660828028677707</v>
      </c>
      <c r="AH29" s="38" t="str">
        <f t="shared" si="15"/>
        <v xml:space="preserve"> </v>
      </c>
      <c r="AI29" s="1">
        <f t="shared" si="16"/>
        <v>191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609</v>
      </c>
      <c r="AP29" t="s">
        <v>1246</v>
      </c>
      <c r="AQ29" s="22">
        <v>20.271361677595891</v>
      </c>
      <c r="AR29" s="21" t="e">
        <v>#VALUE!</v>
      </c>
      <c r="AS29">
        <v>12.261146496815289</v>
      </c>
      <c r="AT29">
        <v>-20.271361677595891</v>
      </c>
      <c r="AU29" t="e">
        <v>#VALUE!</v>
      </c>
      <c r="AV29" t="s">
        <v>1372</v>
      </c>
    </row>
    <row r="30" spans="1:48" x14ac:dyDescent="0.25">
      <c r="A30" s="14">
        <v>3.3000000000000005E-10</v>
      </c>
      <c r="B30" t="s">
        <v>347</v>
      </c>
      <c r="C30" s="4">
        <v>7</v>
      </c>
      <c r="D30" s="4">
        <v>0</v>
      </c>
      <c r="E30" s="4">
        <v>6</v>
      </c>
      <c r="F30" s="4">
        <v>13</v>
      </c>
      <c r="G30" s="4">
        <v>96</v>
      </c>
      <c r="H30" s="4">
        <v>87.56</v>
      </c>
      <c r="I30" s="34">
        <v>16292.289199999999</v>
      </c>
      <c r="J30" s="35">
        <v>23.936577364680154</v>
      </c>
      <c r="K30" s="35">
        <v>20.867492850333655</v>
      </c>
      <c r="L30" s="35">
        <v>15.915952621359224</v>
      </c>
      <c r="M30" s="35">
        <v>13.827118083670715</v>
      </c>
      <c r="N30" s="4">
        <v>3.6579999999999999</v>
      </c>
      <c r="O30" s="4">
        <v>6.0289855072463689</v>
      </c>
      <c r="P30" s="35">
        <v>2.050022841480128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>
        <f t="shared" si="14"/>
        <v>2.0500228418101281</v>
      </c>
      <c r="AH30" s="38" t="str">
        <f t="shared" si="15"/>
        <v xml:space="preserve"> </v>
      </c>
      <c r="AI30" s="1">
        <f t="shared" si="16"/>
        <v>194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347</v>
      </c>
      <c r="AP30" t="s">
        <v>1246</v>
      </c>
      <c r="AQ30" s="22">
        <v>-31.584474760132331</v>
      </c>
      <c r="AR30" s="21">
        <v>-27.285665564520855</v>
      </c>
      <c r="AS30">
        <v>9.6391046139789882</v>
      </c>
      <c r="AT30">
        <v>31.584474760132331</v>
      </c>
      <c r="AU30">
        <v>27.285665564520855</v>
      </c>
      <c r="AV30" t="s">
        <v>1373</v>
      </c>
    </row>
    <row r="31" spans="1:48" x14ac:dyDescent="0.25">
      <c r="A31" s="14">
        <v>3.4000000000000007E-10</v>
      </c>
      <c r="B31" t="s">
        <v>582</v>
      </c>
      <c r="C31" s="4">
        <v>13</v>
      </c>
      <c r="D31" s="4">
        <v>2</v>
      </c>
      <c r="E31" s="4">
        <v>8</v>
      </c>
      <c r="F31" s="4">
        <v>23</v>
      </c>
      <c r="G31" s="4">
        <v>93</v>
      </c>
      <c r="H31" s="4">
        <v>89.43</v>
      </c>
      <c r="I31" s="34">
        <v>14754.383901839999</v>
      </c>
      <c r="J31" s="35">
        <v>20.880224141956571</v>
      </c>
      <c r="K31" s="35">
        <v>18.975175047740294</v>
      </c>
      <c r="L31" s="35">
        <v>12.437769136480831</v>
      </c>
      <c r="M31" s="35">
        <v>11.320068474706675</v>
      </c>
      <c r="N31" s="4">
        <v>4.2830000000000004</v>
      </c>
      <c r="O31" s="4">
        <v>18.31491712707183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582</v>
      </c>
      <c r="AP31" t="s">
        <v>1293</v>
      </c>
      <c r="AQ31" s="22">
        <v>-14.783048751460592</v>
      </c>
      <c r="AR31" s="21">
        <v>0.53063361408667298</v>
      </c>
      <c r="AS31">
        <v>3.9919490103991873</v>
      </c>
      <c r="AT31">
        <v>14.783048751460592</v>
      </c>
      <c r="AU31">
        <v>-0.53063361408667298</v>
      </c>
      <c r="AV31" t="s">
        <v>1374</v>
      </c>
    </row>
    <row r="32" spans="1:48" x14ac:dyDescent="0.25">
      <c r="A32" s="14">
        <v>3.5000000000000008E-10</v>
      </c>
      <c r="B32" t="s">
        <v>630</v>
      </c>
      <c r="C32" s="4">
        <v>16</v>
      </c>
      <c r="D32" s="4">
        <v>1</v>
      </c>
      <c r="E32" s="4">
        <v>7</v>
      </c>
      <c r="F32" s="4">
        <v>24</v>
      </c>
      <c r="G32" s="4">
        <v>87</v>
      </c>
      <c r="H32" s="4">
        <v>68.84</v>
      </c>
      <c r="I32" s="34">
        <v>7296.0944137600009</v>
      </c>
      <c r="J32" s="35">
        <v>10.906210392902409</v>
      </c>
      <c r="K32" s="35">
        <v>10.551808706315144</v>
      </c>
      <c r="L32" s="35">
        <v>8.3921265849205238</v>
      </c>
      <c r="M32" s="35">
        <v>7.7944001550842419</v>
      </c>
      <c r="N32" s="4">
        <v>6.3120000000000003</v>
      </c>
      <c r="O32" s="4">
        <v>15.182481751824813</v>
      </c>
      <c r="P32" s="35">
        <v>2.1513654851830335</v>
      </c>
      <c r="Q32" s="36" t="str">
        <f t="shared" si="0"/>
        <v xml:space="preserve"> </v>
      </c>
      <c r="R32" s="36" t="str">
        <f t="shared" si="1"/>
        <v xml:space="preserve"> </v>
      </c>
      <c r="S32" s="37">
        <f t="shared" si="2"/>
        <v>0.26380011656150487</v>
      </c>
      <c r="T32" s="37" t="str">
        <f t="shared" si="3"/>
        <v/>
      </c>
      <c r="U32" s="37" t="str">
        <f t="shared" si="4"/>
        <v/>
      </c>
      <c r="V32" s="37">
        <f t="shared" si="5"/>
        <v>-0.40046233665339404</v>
      </c>
      <c r="W32" s="37" t="str">
        <f t="shared" si="6"/>
        <v/>
      </c>
      <c r="X32" s="37">
        <f t="shared" si="7"/>
        <v>-0.32885109469992002</v>
      </c>
      <c r="Y32" s="1" t="str">
        <f t="shared" si="8"/>
        <v xml:space="preserve"> </v>
      </c>
      <c r="Z32" s="1">
        <f t="shared" si="9"/>
        <v>65</v>
      </c>
      <c r="AA32" s="1" t="str">
        <f t="shared" si="8"/>
        <v xml:space="preserve"> </v>
      </c>
      <c r="AB32" s="1">
        <f t="shared" si="10"/>
        <v>78</v>
      </c>
      <c r="AC32" s="1">
        <f t="shared" si="11"/>
        <v>25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>
        <f t="shared" si="14"/>
        <v>2.1513654855330335</v>
      </c>
      <c r="AH32" s="38" t="str">
        <f t="shared" si="15"/>
        <v xml:space="preserve"> </v>
      </c>
      <c r="AI32" s="1">
        <f t="shared" si="16"/>
        <v>177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630</v>
      </c>
      <c r="AP32" t="s">
        <v>1242</v>
      </c>
      <c r="AQ32" s="22">
        <v>40.0462336653394</v>
      </c>
      <c r="AR32" s="21">
        <v>32.885109469992003</v>
      </c>
      <c r="AS32">
        <v>26.380011621150491</v>
      </c>
      <c r="AT32">
        <v>-40.0462336653394</v>
      </c>
      <c r="AU32">
        <v>-32.885109469992003</v>
      </c>
      <c r="AV32" t="s">
        <v>1375</v>
      </c>
    </row>
    <row r="33" spans="1:48" x14ac:dyDescent="0.25">
      <c r="A33" s="14">
        <v>3.600000000000001E-10</v>
      </c>
      <c r="B33" t="s">
        <v>663</v>
      </c>
      <c r="C33" s="4">
        <v>12</v>
      </c>
      <c r="D33" s="4">
        <v>0</v>
      </c>
      <c r="E33" s="4">
        <v>6</v>
      </c>
      <c r="F33" s="4">
        <v>18</v>
      </c>
      <c r="G33" s="4">
        <v>267</v>
      </c>
      <c r="H33" s="4">
        <v>179.37</v>
      </c>
      <c r="I33" s="34">
        <v>14326.43992497</v>
      </c>
      <c r="J33" s="35">
        <v>35.060594214229866</v>
      </c>
      <c r="K33" s="35">
        <v>28.220578980490878</v>
      </c>
      <c r="L33" s="35">
        <v>22.447034982970269</v>
      </c>
      <c r="M33" s="35">
        <v>17.856292796503077</v>
      </c>
      <c r="N33" s="4">
        <v>5.1160000000000005</v>
      </c>
      <c r="O33" s="4">
        <v>3.983739837398387</v>
      </c>
      <c r="P33" s="35" t="s">
        <v>137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"/>
        <v>0.48854323501462454</v>
      </c>
      <c r="T33" s="37" t="str">
        <f t="shared" si="3"/>
        <v/>
      </c>
      <c r="U33" s="37" t="str">
        <f t="shared" si="4"/>
        <v/>
      </c>
      <c r="V33" s="37" t="str">
        <f t="shared" si="5"/>
        <v/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>
        <f t="shared" si="11"/>
        <v>5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663</v>
      </c>
      <c r="AP33" t="s">
        <v>1313</v>
      </c>
      <c r="AQ33" s="22">
        <v>-92.735569675260336</v>
      </c>
      <c r="AR33" s="21">
        <v>-79.517108132321738</v>
      </c>
      <c r="AS33">
        <v>48.854323465462457</v>
      </c>
      <c r="AT33">
        <v>92.735569675260336</v>
      </c>
      <c r="AU33">
        <v>79.517108132321738</v>
      </c>
      <c r="AV33" t="s">
        <v>1376</v>
      </c>
    </row>
    <row r="34" spans="1:48" x14ac:dyDescent="0.25">
      <c r="A34" s="14">
        <v>3.7000000000000012E-10</v>
      </c>
      <c r="B34" t="s">
        <v>504</v>
      </c>
      <c r="C34" s="4">
        <v>10</v>
      </c>
      <c r="D34" s="4">
        <v>0</v>
      </c>
      <c r="E34" s="4">
        <v>6</v>
      </c>
      <c r="F34" s="4">
        <v>16</v>
      </c>
      <c r="G34" s="4">
        <v>75</v>
      </c>
      <c r="H34" s="4">
        <v>64.66</v>
      </c>
      <c r="I34" s="34">
        <v>7970.7838789799998</v>
      </c>
      <c r="J34" s="35">
        <v>10.950042337002539</v>
      </c>
      <c r="K34" s="35">
        <v>9.3250648976059995</v>
      </c>
      <c r="L34" s="35">
        <v>6.671817428788775</v>
      </c>
      <c r="M34" s="35">
        <v>6.0131234859449982</v>
      </c>
      <c r="N34" s="4">
        <v>5.9050000000000002</v>
      </c>
      <c r="O34" s="4">
        <v>32.399103139013455</v>
      </c>
      <c r="P34" s="35">
        <v>2.2734302505412929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"/>
        <v>0.15991339350331277</v>
      </c>
      <c r="T34" s="37" t="str">
        <f t="shared" si="3"/>
        <v/>
      </c>
      <c r="U34" s="37" t="str">
        <f t="shared" si="4"/>
        <v/>
      </c>
      <c r="V34" s="37">
        <f t="shared" si="5"/>
        <v>-0.39805280113197838</v>
      </c>
      <c r="W34" s="37" t="str">
        <f t="shared" si="6"/>
        <v/>
      </c>
      <c r="X34" s="37">
        <f t="shared" si="7"/>
        <v>-0.46643047880860977</v>
      </c>
      <c r="Y34" s="1" t="str">
        <f t="shared" si="8"/>
        <v xml:space="preserve"> </v>
      </c>
      <c r="Z34" s="1">
        <f t="shared" si="9"/>
        <v>66</v>
      </c>
      <c r="AA34" s="1" t="str">
        <f t="shared" si="8"/>
        <v xml:space="preserve"> </v>
      </c>
      <c r="AB34" s="1">
        <f t="shared" si="10"/>
        <v>27</v>
      </c>
      <c r="AC34" s="1">
        <f t="shared" si="11"/>
        <v>70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>
        <f t="shared" si="14"/>
        <v>2.2734302509112929</v>
      </c>
      <c r="AH34" s="38" t="str">
        <f t="shared" si="15"/>
        <v xml:space="preserve"> </v>
      </c>
      <c r="AI34" s="1">
        <f t="shared" si="16"/>
        <v>168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504</v>
      </c>
      <c r="AP34" t="s">
        <v>1244</v>
      </c>
      <c r="AQ34" s="22">
        <v>39.805280113197838</v>
      </c>
      <c r="AR34" s="21">
        <v>46.643047880860976</v>
      </c>
      <c r="AS34">
        <v>15.991339313331277</v>
      </c>
      <c r="AT34">
        <v>-39.805280113197838</v>
      </c>
      <c r="AU34">
        <v>-46.643047880860976</v>
      </c>
      <c r="AV34" t="s">
        <v>1377</v>
      </c>
    </row>
    <row r="35" spans="1:48" x14ac:dyDescent="0.25">
      <c r="A35" s="14">
        <v>3.8000000000000014E-10</v>
      </c>
      <c r="B35" t="s">
        <v>513</v>
      </c>
      <c r="C35" s="4">
        <v>8</v>
      </c>
      <c r="D35" s="4">
        <v>2</v>
      </c>
      <c r="E35" s="4">
        <v>9</v>
      </c>
      <c r="F35" s="4">
        <v>19</v>
      </c>
      <c r="G35" s="4">
        <v>113.5</v>
      </c>
      <c r="H35" s="4">
        <v>106.38</v>
      </c>
      <c r="I35" s="34">
        <v>35019.422832960001</v>
      </c>
      <c r="J35" s="35">
        <v>11.0249766815214</v>
      </c>
      <c r="K35" s="35">
        <v>10.439646712463199</v>
      </c>
      <c r="L35" s="35" t="s">
        <v>1238</v>
      </c>
      <c r="M35" s="35" t="s">
        <v>1238</v>
      </c>
      <c r="N35" s="4">
        <v>9.6490000000000009</v>
      </c>
      <c r="O35" s="4">
        <v>19.566294919454776</v>
      </c>
      <c r="P35" s="35">
        <v>1.9721752209061854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>
        <f t="shared" si="5"/>
        <v>-0.39393350027505702</v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>
        <f t="shared" si="9"/>
        <v>69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513</v>
      </c>
      <c r="AP35" t="s">
        <v>1246</v>
      </c>
      <c r="AQ35" s="22">
        <v>39.393350027505704</v>
      </c>
      <c r="AR35" s="21" t="e">
        <v>#VALUE!</v>
      </c>
      <c r="AS35">
        <v>6.6929874036472992</v>
      </c>
      <c r="AT35">
        <v>-39.393350027505704</v>
      </c>
      <c r="AU35" t="e">
        <v>#VALUE!</v>
      </c>
      <c r="AV35" t="s">
        <v>1378</v>
      </c>
    </row>
    <row r="36" spans="1:48" x14ac:dyDescent="0.25">
      <c r="A36" s="14">
        <v>3.9000000000000015E-10</v>
      </c>
      <c r="B36" t="s">
        <v>585</v>
      </c>
      <c r="C36" s="4">
        <v>3</v>
      </c>
      <c r="D36" s="4">
        <v>1</v>
      </c>
      <c r="E36" s="4">
        <v>7</v>
      </c>
      <c r="F36" s="4">
        <v>11</v>
      </c>
      <c r="G36" s="4">
        <v>106</v>
      </c>
      <c r="H36" s="4">
        <v>102.13</v>
      </c>
      <c r="I36" s="34">
        <v>9536.5260127199999</v>
      </c>
      <c r="J36" s="35">
        <v>21.184401576436425</v>
      </c>
      <c r="K36" s="35">
        <v>19.386864085041761</v>
      </c>
      <c r="L36" s="35">
        <v>16.043049049933717</v>
      </c>
      <c r="M36" s="35">
        <v>14.932308746915274</v>
      </c>
      <c r="N36" s="4">
        <v>4.8209999999999997</v>
      </c>
      <c r="O36" s="4">
        <v>7.1333333333333275</v>
      </c>
      <c r="P36" s="35">
        <v>1.0300597277979047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/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585</v>
      </c>
      <c r="AP36" t="s">
        <v>1244</v>
      </c>
      <c r="AQ36" s="22">
        <v>-16.455177031963018</v>
      </c>
      <c r="AR36" s="21">
        <v>-28.302101959303005</v>
      </c>
      <c r="AS36">
        <v>3.7892881621462982</v>
      </c>
      <c r="AT36">
        <v>16.455177031963018</v>
      </c>
      <c r="AU36">
        <v>28.302101959303005</v>
      </c>
      <c r="AV36" t="s">
        <v>1379</v>
      </c>
    </row>
    <row r="37" spans="1:48" x14ac:dyDescent="0.25">
      <c r="A37" s="14">
        <v>4.0000000000000017E-10</v>
      </c>
      <c r="B37" t="s">
        <v>657</v>
      </c>
      <c r="C37" s="4">
        <v>16</v>
      </c>
      <c r="D37" s="4">
        <v>0</v>
      </c>
      <c r="E37" s="4">
        <v>4</v>
      </c>
      <c r="F37" s="4">
        <v>20</v>
      </c>
      <c r="G37" s="4">
        <v>155</v>
      </c>
      <c r="H37" s="4">
        <v>108.54</v>
      </c>
      <c r="I37" s="34">
        <v>24337.58533812</v>
      </c>
      <c r="J37" s="35">
        <v>10.952573158425833</v>
      </c>
      <c r="K37" s="35">
        <v>9.9014778325123167</v>
      </c>
      <c r="L37" s="35">
        <v>8.3153796419098143</v>
      </c>
      <c r="M37" s="35">
        <v>7.7789035359801497</v>
      </c>
      <c r="N37" s="4">
        <v>9.91</v>
      </c>
      <c r="O37" s="4">
        <v>25.12626262626263</v>
      </c>
      <c r="P37" s="35">
        <v>0</v>
      </c>
      <c r="Q37" s="36">
        <f t="shared" si="0"/>
        <v>80.000000000399993</v>
      </c>
      <c r="R37" s="36" t="str">
        <f t="shared" si="1"/>
        <v xml:space="preserve"> </v>
      </c>
      <c r="S37" s="37">
        <f t="shared" si="2"/>
        <v>0.42804496078326876</v>
      </c>
      <c r="T37" s="37" t="str">
        <f t="shared" si="3"/>
        <v/>
      </c>
      <c r="U37" s="37" t="str">
        <f t="shared" si="4"/>
        <v/>
      </c>
      <c r="V37" s="37">
        <f t="shared" si="5"/>
        <v>-0.39791367647659337</v>
      </c>
      <c r="W37" s="37" t="str">
        <f t="shared" si="6"/>
        <v/>
      </c>
      <c r="X37" s="37">
        <f t="shared" si="7"/>
        <v>-0.33498882704529698</v>
      </c>
      <c r="Y37" s="1" t="str">
        <f t="shared" si="8"/>
        <v xml:space="preserve"> </v>
      </c>
      <c r="Z37" s="1">
        <f t="shared" si="9"/>
        <v>67</v>
      </c>
      <c r="AA37" s="1" t="str">
        <f t="shared" si="8"/>
        <v xml:space="preserve"> </v>
      </c>
      <c r="AB37" s="1">
        <f t="shared" si="10"/>
        <v>77</v>
      </c>
      <c r="AC37" s="1">
        <f t="shared" si="11"/>
        <v>8</v>
      </c>
      <c r="AD37" s="1" t="str">
        <f t="shared" si="12"/>
        <v xml:space="preserve"> </v>
      </c>
      <c r="AE37" s="1">
        <f t="shared" si="13"/>
        <v>42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657</v>
      </c>
      <c r="AP37" t="s">
        <v>1313</v>
      </c>
      <c r="AQ37" s="22">
        <v>39.791367647659335</v>
      </c>
      <c r="AR37" s="21">
        <v>33.498882704529699</v>
      </c>
      <c r="AS37">
        <v>42.804496038326874</v>
      </c>
      <c r="AT37">
        <v>-39.791367647659335</v>
      </c>
      <c r="AU37">
        <v>-33.498882704529699</v>
      </c>
      <c r="AV37" t="s">
        <v>1380</v>
      </c>
    </row>
    <row r="38" spans="1:48" x14ac:dyDescent="0.25">
      <c r="A38" s="14">
        <v>4.1000000000000019E-10</v>
      </c>
      <c r="B38" t="s">
        <v>464</v>
      </c>
      <c r="C38" s="4">
        <v>19</v>
      </c>
      <c r="D38" s="4">
        <v>0</v>
      </c>
      <c r="E38" s="4">
        <v>10</v>
      </c>
      <c r="F38" s="4">
        <v>29</v>
      </c>
      <c r="G38" s="4">
        <v>54</v>
      </c>
      <c r="H38" s="4">
        <v>50.92</v>
      </c>
      <c r="I38" s="34">
        <v>47037.541255520002</v>
      </c>
      <c r="J38" s="35">
        <v>17.070063694267517</v>
      </c>
      <c r="K38" s="35">
        <v>15.272945410917817</v>
      </c>
      <c r="L38" s="35">
        <v>13.090566407298095</v>
      </c>
      <c r="M38" s="35">
        <v>12.224980699788944</v>
      </c>
      <c r="N38" s="4">
        <v>2.9830000000000001</v>
      </c>
      <c r="O38" s="4">
        <v>-32.966292134831463</v>
      </c>
      <c r="P38" s="35">
        <v>1.7556952081696779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"/>
        <v/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 t="str">
        <f t="shared" si="11"/>
        <v xml:space="preserve"> </v>
      </c>
      <c r="AD38" s="1" t="str">
        <f t="shared" si="12"/>
        <v xml:space="preserve"> </v>
      </c>
      <c r="AE38" s="1" t="str">
        <f t="shared" si="13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464</v>
      </c>
      <c r="AP38" t="s">
        <v>1293</v>
      </c>
      <c r="AQ38" s="22">
        <v>6.162216464308246</v>
      </c>
      <c r="AR38" s="21">
        <v>-4.6900237396660049</v>
      </c>
      <c r="AS38">
        <v>6.0487038491751743</v>
      </c>
      <c r="AT38">
        <v>-6.162216464308246</v>
      </c>
      <c r="AU38">
        <v>4.6900237396660049</v>
      </c>
      <c r="AV38" t="s">
        <v>1381</v>
      </c>
    </row>
    <row r="39" spans="1:48" x14ac:dyDescent="0.25">
      <c r="A39" s="14">
        <v>4.200000000000002E-10</v>
      </c>
      <c r="B39" t="s">
        <v>1207</v>
      </c>
      <c r="C39" s="4">
        <v>1</v>
      </c>
      <c r="D39" s="4">
        <v>1</v>
      </c>
      <c r="E39" s="4">
        <v>1</v>
      </c>
      <c r="F39" s="4">
        <v>3</v>
      </c>
      <c r="G39" s="4">
        <v>10</v>
      </c>
      <c r="H39" s="4">
        <v>9.67</v>
      </c>
      <c r="I39" s="34">
        <v>15722.52895785</v>
      </c>
      <c r="J39" s="35">
        <v>16.170568561872908</v>
      </c>
      <c r="K39" s="35">
        <v>15.521669341894061</v>
      </c>
      <c r="L39" s="35">
        <v>14.579515026618582</v>
      </c>
      <c r="M39" s="35">
        <v>10.551100242797119</v>
      </c>
      <c r="N39" s="4">
        <v>0.623</v>
      </c>
      <c r="O39" s="4">
        <v>13.893967093235823</v>
      </c>
      <c r="P39" s="35">
        <v>5.2740434332988624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5.2740434337188624</v>
      </c>
      <c r="AH39" s="38" t="str">
        <f t="shared" si="15"/>
        <v xml:space="preserve"> </v>
      </c>
      <c r="AI39" s="1">
        <f t="shared" si="16"/>
        <v>19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1207</v>
      </c>
      <c r="AP39" t="s">
        <v>1242</v>
      </c>
      <c r="AQ39" s="22">
        <v>11.106933193947588</v>
      </c>
      <c r="AR39" s="21">
        <v>-16.597687736305701</v>
      </c>
      <c r="AS39">
        <v>3.4126163391933861</v>
      </c>
      <c r="AT39">
        <v>-11.106933193947588</v>
      </c>
      <c r="AU39">
        <v>16.597687736305701</v>
      </c>
      <c r="AV39" t="s">
        <v>1382</v>
      </c>
    </row>
    <row r="40" spans="1:48" x14ac:dyDescent="0.25">
      <c r="A40" s="14">
        <v>4.3000000000000022E-10</v>
      </c>
      <c r="B40" t="s">
        <v>905</v>
      </c>
      <c r="C40" s="4">
        <v>13</v>
      </c>
      <c r="D40" s="4">
        <v>5</v>
      </c>
      <c r="E40" s="4">
        <v>21</v>
      </c>
      <c r="F40" s="4">
        <v>39</v>
      </c>
      <c r="G40" s="4">
        <v>32.150001525878906</v>
      </c>
      <c r="H40" s="4">
        <v>30.83</v>
      </c>
      <c r="I40" s="34">
        <v>33467.394247969998</v>
      </c>
      <c r="J40" s="35" t="s">
        <v>1238</v>
      </c>
      <c r="K40" s="35">
        <v>29.615754082612874</v>
      </c>
      <c r="L40" s="35">
        <v>31.836547348484849</v>
      </c>
      <c r="M40" s="35">
        <v>21.754085111642137</v>
      </c>
      <c r="N40" s="4">
        <v>0.623</v>
      </c>
      <c r="O40" s="4">
        <v>35.434782608695649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/>
      </c>
      <c r="X40" s="37" t="str">
        <f t="shared" si="7"/>
        <v/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905</v>
      </c>
      <c r="AP40" t="s">
        <v>1293</v>
      </c>
      <c r="AQ40" s="22" t="e">
        <v>#VALUE!</v>
      </c>
      <c r="AR40" s="21">
        <v>-154.60845573830349</v>
      </c>
      <c r="AS40">
        <v>4.2815489000288975</v>
      </c>
      <c r="AT40" t="e">
        <v>#VALUE!</v>
      </c>
      <c r="AU40">
        <v>154.60845573830349</v>
      </c>
      <c r="AV40" t="s">
        <v>1383</v>
      </c>
    </row>
    <row r="41" spans="1:48" x14ac:dyDescent="0.25">
      <c r="A41" s="14">
        <v>4.4000000000000024E-10</v>
      </c>
      <c r="B41" t="s">
        <v>417</v>
      </c>
      <c r="C41" s="4">
        <v>15</v>
      </c>
      <c r="D41" s="4">
        <v>0</v>
      </c>
      <c r="E41" s="4">
        <v>1</v>
      </c>
      <c r="F41" s="4">
        <v>16</v>
      </c>
      <c r="G41" s="4">
        <v>97</v>
      </c>
      <c r="H41" s="4">
        <v>90.86</v>
      </c>
      <c r="I41" s="34">
        <v>20747.500660039997</v>
      </c>
      <c r="J41" s="35">
        <v>22.133982947624844</v>
      </c>
      <c r="K41" s="35">
        <v>20.777498284930253</v>
      </c>
      <c r="L41" s="35">
        <v>16.268982841705398</v>
      </c>
      <c r="M41" s="35">
        <v>15.414393282279921</v>
      </c>
      <c r="N41" s="4">
        <v>4.1050000000000004</v>
      </c>
      <c r="O41" s="4">
        <v>24.772036474164143</v>
      </c>
      <c r="P41" s="35">
        <v>0.63944530046224957</v>
      </c>
      <c r="Q41" s="36">
        <f t="shared" si="0"/>
        <v>93.750000000439996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7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417</v>
      </c>
      <c r="AP41" t="s">
        <v>1244</v>
      </c>
      <c r="AQ41" s="22">
        <v>-21.67522850658219</v>
      </c>
      <c r="AR41" s="21">
        <v>-30.108976718441237</v>
      </c>
      <c r="AS41">
        <v>6.7576491305304964</v>
      </c>
      <c r="AT41">
        <v>21.67522850658219</v>
      </c>
      <c r="AU41">
        <v>30.108976718441237</v>
      </c>
      <c r="AV41" t="s">
        <v>1384</v>
      </c>
    </row>
    <row r="42" spans="1:48" x14ac:dyDescent="0.25">
      <c r="A42" s="14">
        <v>4.5000000000000026E-10</v>
      </c>
      <c r="B42" t="s">
        <v>574</v>
      </c>
      <c r="C42" s="4">
        <v>4</v>
      </c>
      <c r="D42" s="4">
        <v>1</v>
      </c>
      <c r="E42" s="4">
        <v>5</v>
      </c>
      <c r="F42" s="4">
        <v>10</v>
      </c>
      <c r="G42" s="4">
        <v>100</v>
      </c>
      <c r="H42" s="4">
        <v>88.4</v>
      </c>
      <c r="I42" s="34">
        <v>4476.5365736000003</v>
      </c>
      <c r="J42" s="35">
        <v>6.5457238059977785</v>
      </c>
      <c r="K42" s="35">
        <v>6.1465721040189134</v>
      </c>
      <c r="L42" s="35">
        <v>8.2706510892637315</v>
      </c>
      <c r="M42" s="35">
        <v>8.3305072354476479</v>
      </c>
      <c r="N42" s="4">
        <v>13.505000000000001</v>
      </c>
      <c r="O42" s="4">
        <v>-6.8620689655172358</v>
      </c>
      <c r="P42" s="35">
        <v>1.6153846153846152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>
        <f t="shared" si="5"/>
        <v>-0.64016759129146239</v>
      </c>
      <c r="W42" s="37" t="str">
        <f t="shared" si="6"/>
        <v/>
      </c>
      <c r="X42" s="37">
        <f t="shared" si="7"/>
        <v>-0.33856593218549069</v>
      </c>
      <c r="Y42" s="1" t="str">
        <f t="shared" si="8"/>
        <v xml:space="preserve"> </v>
      </c>
      <c r="Z42" s="1">
        <f t="shared" si="9"/>
        <v>7</v>
      </c>
      <c r="AA42" s="1" t="str">
        <f t="shared" si="8"/>
        <v xml:space="preserve"> </v>
      </c>
      <c r="AB42" s="1">
        <f t="shared" si="10"/>
        <v>75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574</v>
      </c>
      <c r="AP42" t="s">
        <v>1246</v>
      </c>
      <c r="AQ42" s="22">
        <v>64.016759129146237</v>
      </c>
      <c r="AR42" s="21">
        <v>33.856593218549072</v>
      </c>
      <c r="AS42">
        <v>13.122171945701355</v>
      </c>
      <c r="AT42">
        <v>-64.016759129146237</v>
      </c>
      <c r="AU42">
        <v>-33.856593218549072</v>
      </c>
      <c r="AV42" t="s">
        <v>1385</v>
      </c>
    </row>
    <row r="43" spans="1:48" x14ac:dyDescent="0.25">
      <c r="A43" s="14">
        <v>4.6000000000000027E-10</v>
      </c>
      <c r="B43" t="s">
        <v>450</v>
      </c>
      <c r="C43" s="4">
        <v>10</v>
      </c>
      <c r="D43" s="4">
        <v>0</v>
      </c>
      <c r="E43" s="4">
        <v>16</v>
      </c>
      <c r="F43" s="4">
        <v>26</v>
      </c>
      <c r="G43" s="4">
        <v>219</v>
      </c>
      <c r="H43" s="4">
        <v>194.08</v>
      </c>
      <c r="I43" s="34">
        <v>116390.01316576001</v>
      </c>
      <c r="J43" s="35">
        <v>13.543614794138172</v>
      </c>
      <c r="K43" s="35">
        <v>12.488256868927355</v>
      </c>
      <c r="L43" s="35">
        <v>10.105420704204128</v>
      </c>
      <c r="M43" s="35">
        <v>9.7495042983552853</v>
      </c>
      <c r="N43" s="4">
        <v>14.33</v>
      </c>
      <c r="O43" s="4">
        <v>-0.4861111111111131</v>
      </c>
      <c r="P43" s="35">
        <v>3.1734336356141792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3.1734336360741793</v>
      </c>
      <c r="AH43" s="38" t="str">
        <f t="shared" si="15"/>
        <v xml:space="preserve"> </v>
      </c>
      <c r="AI43" s="1">
        <f t="shared" si="16"/>
        <v>93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450</v>
      </c>
      <c r="AP43" t="s">
        <v>1313</v>
      </c>
      <c r="AQ43" s="22">
        <v>25.547858748182307</v>
      </c>
      <c r="AR43" s="21">
        <v>19.183272861850021</v>
      </c>
      <c r="AS43">
        <v>12.840065952184654</v>
      </c>
      <c r="AT43">
        <v>-25.547858748182307</v>
      </c>
      <c r="AU43">
        <v>-19.183272861850021</v>
      </c>
      <c r="AV43" t="s">
        <v>1386</v>
      </c>
    </row>
    <row r="44" spans="1:48" x14ac:dyDescent="0.25">
      <c r="A44" s="14">
        <v>4.7000000000000024E-10</v>
      </c>
      <c r="B44" t="s">
        <v>600</v>
      </c>
      <c r="C44" s="4">
        <v>9</v>
      </c>
      <c r="D44" s="4">
        <v>0</v>
      </c>
      <c r="E44" s="4">
        <v>4</v>
      </c>
      <c r="F44" s="4">
        <v>13</v>
      </c>
      <c r="G44" s="4">
        <v>168.5</v>
      </c>
      <c r="H44" s="4">
        <v>147.43</v>
      </c>
      <c r="I44" s="34">
        <v>19294.217469660001</v>
      </c>
      <c r="J44" s="35">
        <v>9.1389784279692527</v>
      </c>
      <c r="K44" s="35">
        <v>8.3199774266365694</v>
      </c>
      <c r="L44" s="35">
        <v>6.407875912408759</v>
      </c>
      <c r="M44" s="35">
        <v>6.4153418148000227</v>
      </c>
      <c r="N44" s="4">
        <v>16.132000000000001</v>
      </c>
      <c r="O44" s="4">
        <v>7.9785809906291973</v>
      </c>
      <c r="P44" s="35">
        <v>2.7836939564539103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/>
      </c>
      <c r="V44" s="37">
        <f t="shared" si="5"/>
        <v>-0.49761084971866332</v>
      </c>
      <c r="W44" s="37" t="str">
        <f t="shared" si="6"/>
        <v/>
      </c>
      <c r="X44" s="37">
        <f t="shared" si="7"/>
        <v>-0.4875388424622269</v>
      </c>
      <c r="Y44" s="1" t="str">
        <f t="shared" si="8"/>
        <v xml:space="preserve"> </v>
      </c>
      <c r="Z44" s="1">
        <f t="shared" si="9"/>
        <v>32</v>
      </c>
      <c r="AA44" s="1" t="str">
        <f t="shared" si="8"/>
        <v xml:space="preserve"> </v>
      </c>
      <c r="AB44" s="1">
        <f t="shared" si="10"/>
        <v>22</v>
      </c>
      <c r="AC44" s="1" t="str">
        <f t="shared" si="20"/>
        <v xml:space="preserve"> 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2.7836939569239103</v>
      </c>
      <c r="AH44" s="38" t="str">
        <f t="shared" si="15"/>
        <v xml:space="preserve"> </v>
      </c>
      <c r="AI44" s="1">
        <f t="shared" si="16"/>
        <v>131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600</v>
      </c>
      <c r="AP44" t="s">
        <v>1246</v>
      </c>
      <c r="AQ44" s="22">
        <v>49.761084971866332</v>
      </c>
      <c r="AR44" s="21">
        <v>48.75388424622269</v>
      </c>
      <c r="AS44">
        <v>14.291528182866431</v>
      </c>
      <c r="AT44">
        <v>-49.761084971866332</v>
      </c>
      <c r="AU44">
        <v>-48.75388424622269</v>
      </c>
      <c r="AV44" t="s">
        <v>1387</v>
      </c>
    </row>
    <row r="45" spans="1:48" x14ac:dyDescent="0.25">
      <c r="A45" s="14">
        <v>4.800000000000002E-10</v>
      </c>
      <c r="B45" t="s">
        <v>548</v>
      </c>
      <c r="C45" s="4">
        <v>8</v>
      </c>
      <c r="D45" s="4">
        <v>1</v>
      </c>
      <c r="E45" s="4">
        <v>12</v>
      </c>
      <c r="F45" s="4">
        <v>21</v>
      </c>
      <c r="G45" s="4">
        <v>226</v>
      </c>
      <c r="H45" s="4">
        <v>216.77</v>
      </c>
      <c r="I45" s="34">
        <v>95960.849560539995</v>
      </c>
      <c r="J45" s="35" t="s">
        <v>1238</v>
      </c>
      <c r="K45" s="35" t="s">
        <v>1238</v>
      </c>
      <c r="L45" s="35">
        <v>27.234153515335962</v>
      </c>
      <c r="M45" s="35">
        <v>25.285969828347643</v>
      </c>
      <c r="N45" s="4">
        <v>3.68</v>
      </c>
      <c r="O45" s="4">
        <v>32.517104789341019</v>
      </c>
      <c r="P45" s="35">
        <v>2.0685519213913364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>
        <f t="shared" si="14"/>
        <v>2.0685519218713364</v>
      </c>
      <c r="AH45" s="38" t="str">
        <f t="shared" si="15"/>
        <v xml:space="preserve"> </v>
      </c>
      <c r="AI45" s="1">
        <f t="shared" si="16"/>
        <v>189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548</v>
      </c>
      <c r="AP45" t="s">
        <v>1254</v>
      </c>
      <c r="AQ45" s="22" t="e">
        <v>#VALUE!</v>
      </c>
      <c r="AR45" s="21">
        <v>-117.80143725948284</v>
      </c>
      <c r="AS45">
        <v>4.2579692761913535</v>
      </c>
      <c r="AT45" t="e">
        <v>#VALUE!</v>
      </c>
      <c r="AU45">
        <v>117.80143725948284</v>
      </c>
      <c r="AV45" t="s">
        <v>1388</v>
      </c>
    </row>
    <row r="46" spans="1:48" x14ac:dyDescent="0.25">
      <c r="A46" s="14">
        <v>4.9000000000000017E-10</v>
      </c>
      <c r="B46" t="s">
        <v>550</v>
      </c>
      <c r="C46" s="4">
        <v>54</v>
      </c>
      <c r="D46" s="4">
        <v>0</v>
      </c>
      <c r="E46" s="4">
        <v>2</v>
      </c>
      <c r="F46" s="4">
        <v>56</v>
      </c>
      <c r="G46" s="4">
        <v>2250</v>
      </c>
      <c r="H46" s="4">
        <v>1807.84</v>
      </c>
      <c r="I46" s="34">
        <v>894258.93015759997</v>
      </c>
      <c r="J46" s="35" t="s">
        <v>1238</v>
      </c>
      <c r="K46" s="35" t="s">
        <v>1238</v>
      </c>
      <c r="L46" s="35">
        <v>22.132631650573078</v>
      </c>
      <c r="M46" s="35">
        <v>17.846330344304604</v>
      </c>
      <c r="N46" s="4">
        <v>33.139000000000003</v>
      </c>
      <c r="O46" s="4">
        <v>15.442764578833707</v>
      </c>
      <c r="P46" s="35">
        <v>0</v>
      </c>
      <c r="Q46" s="36">
        <f t="shared" si="0"/>
        <v>96.428571429061435</v>
      </c>
      <c r="R46" s="36" t="str">
        <f t="shared" si="1"/>
        <v xml:space="preserve"> </v>
      </c>
      <c r="S46" s="37">
        <f t="shared" si="2"/>
        <v>0.24457916678790245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>
        <f t="shared" si="20"/>
        <v>32</v>
      </c>
      <c r="AD46" s="1" t="str">
        <f t="shared" si="12"/>
        <v xml:space="preserve"> </v>
      </c>
      <c r="AE46" s="1">
        <f t="shared" si="13"/>
        <v>4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550</v>
      </c>
      <c r="AP46" t="s">
        <v>1248</v>
      </c>
      <c r="AQ46" s="22" t="e">
        <v>#VALUE!</v>
      </c>
      <c r="AR46" s="21">
        <v>-77.002710259198253</v>
      </c>
      <c r="AS46">
        <v>24.457916629790244</v>
      </c>
      <c r="AT46" t="e">
        <v>#VALUE!</v>
      </c>
      <c r="AU46">
        <v>77.002710259198253</v>
      </c>
      <c r="AV46" t="s">
        <v>1389</v>
      </c>
    </row>
    <row r="47" spans="1:48" x14ac:dyDescent="0.25">
      <c r="A47" s="14">
        <v>5.0000000000000013E-10</v>
      </c>
      <c r="B47" t="s">
        <v>906</v>
      </c>
      <c r="C47" s="4">
        <v>18</v>
      </c>
      <c r="D47" s="4">
        <v>1</v>
      </c>
      <c r="E47" s="4">
        <v>12</v>
      </c>
      <c r="F47" s="4">
        <v>31</v>
      </c>
      <c r="G47" s="4">
        <v>287</v>
      </c>
      <c r="H47" s="4">
        <v>244.19</v>
      </c>
      <c r="I47" s="34">
        <v>18715.772105379998</v>
      </c>
      <c r="J47" s="35">
        <v>25.373025768911052</v>
      </c>
      <c r="K47" s="35">
        <v>23.21639094884959</v>
      </c>
      <c r="L47" s="35">
        <v>17.013975992726937</v>
      </c>
      <c r="M47" s="35">
        <v>15.102860019185947</v>
      </c>
      <c r="N47" s="4">
        <v>9.6240000000000006</v>
      </c>
      <c r="O47" s="4">
        <v>20.904522613065335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0.17531430493507114</v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>
        <f t="shared" si="20"/>
        <v>57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906</v>
      </c>
      <c r="AP47" t="s">
        <v>1293</v>
      </c>
      <c r="AQ47" s="22">
        <v>-39.480938231541352</v>
      </c>
      <c r="AR47" s="21">
        <v>-36.066958079954503</v>
      </c>
      <c r="AS47">
        <v>17.531430443507112</v>
      </c>
      <c r="AT47">
        <v>39.480938231541352</v>
      </c>
      <c r="AU47">
        <v>36.066958079954503</v>
      </c>
      <c r="AV47" t="s">
        <v>1390</v>
      </c>
    </row>
    <row r="48" spans="1:48" x14ac:dyDescent="0.25">
      <c r="A48" s="14">
        <v>5.100000000000001E-10</v>
      </c>
      <c r="B48" t="s">
        <v>569</v>
      </c>
      <c r="C48" s="4">
        <v>8</v>
      </c>
      <c r="D48" s="4">
        <v>2</v>
      </c>
      <c r="E48" s="4">
        <v>7</v>
      </c>
      <c r="F48" s="4">
        <v>17</v>
      </c>
      <c r="G48" s="4">
        <v>220</v>
      </c>
      <c r="H48" s="4">
        <v>212.13</v>
      </c>
      <c r="I48" s="34">
        <v>17840.295703710002</v>
      </c>
      <c r="J48" s="35">
        <v>34.109985528219966</v>
      </c>
      <c r="K48" s="35">
        <v>31.36162034299231</v>
      </c>
      <c r="L48" s="35">
        <v>25.669825711452166</v>
      </c>
      <c r="M48" s="35">
        <v>22.758704986613779</v>
      </c>
      <c r="N48" s="4">
        <v>6.2190000000000003</v>
      </c>
      <c r="O48" s="4">
        <v>3.9966555183946464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/>
      </c>
      <c r="V48" s="37" t="str">
        <f t="shared" si="5"/>
        <v/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569</v>
      </c>
      <c r="AP48" t="s">
        <v>1293</v>
      </c>
      <c r="AQ48" s="22">
        <v>-87.509870831798978</v>
      </c>
      <c r="AR48" s="21">
        <v>-105.29093849039128</v>
      </c>
      <c r="AS48">
        <v>3.7099891575920418</v>
      </c>
      <c r="AT48">
        <v>87.509870831798978</v>
      </c>
      <c r="AU48">
        <v>105.29093849039128</v>
      </c>
      <c r="AV48" t="s">
        <v>1391</v>
      </c>
    </row>
    <row r="49" spans="1:48" x14ac:dyDescent="0.25">
      <c r="A49" s="14">
        <v>5.2000000000000007E-10</v>
      </c>
      <c r="B49" t="s">
        <v>588</v>
      </c>
      <c r="C49" s="4">
        <v>21</v>
      </c>
      <c r="D49" s="4">
        <v>0</v>
      </c>
      <c r="E49" s="4">
        <v>3</v>
      </c>
      <c r="F49" s="4">
        <v>24</v>
      </c>
      <c r="G49" s="4">
        <v>340</v>
      </c>
      <c r="H49" s="4">
        <v>258.58</v>
      </c>
      <c r="I49" s="34">
        <v>66149.212610319999</v>
      </c>
      <c r="J49" s="35">
        <v>13.363998139438729</v>
      </c>
      <c r="K49" s="35">
        <v>11.263176234863662</v>
      </c>
      <c r="L49" s="35">
        <v>8.5640259438119077</v>
      </c>
      <c r="M49" s="35">
        <v>6.8291222172250956</v>
      </c>
      <c r="N49" s="4">
        <v>19.349</v>
      </c>
      <c r="O49" s="4">
        <v>21.768407803650092</v>
      </c>
      <c r="P49" s="35">
        <v>1.1021734086162891</v>
      </c>
      <c r="Q49" s="36">
        <f t="shared" si="0"/>
        <v>87.500000000520004</v>
      </c>
      <c r="R49" s="36" t="str">
        <f t="shared" si="1"/>
        <v xml:space="preserve"> </v>
      </c>
      <c r="S49" s="37">
        <f t="shared" si="2"/>
        <v>0.31487354062364309</v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>
        <f t="shared" si="7"/>
        <v>-0.31510367735888012</v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>
        <f t="shared" si="10"/>
        <v>83</v>
      </c>
      <c r="AC49" s="1">
        <f t="shared" si="20"/>
        <v>16</v>
      </c>
      <c r="AD49" s="1" t="str">
        <f t="shared" si="12"/>
        <v xml:space="preserve"> </v>
      </c>
      <c r="AE49" s="1">
        <f t="shared" si="13"/>
        <v>23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588</v>
      </c>
      <c r="AP49" t="s">
        <v>1313</v>
      </c>
      <c r="AQ49" s="22">
        <v>26.53524983616937</v>
      </c>
      <c r="AR49" s="21">
        <v>31.510367735888011</v>
      </c>
      <c r="AS49">
        <v>31.48735401036431</v>
      </c>
      <c r="AT49">
        <v>-26.53524983616937</v>
      </c>
      <c r="AU49">
        <v>-31.510367735888011</v>
      </c>
      <c r="AV49" t="s">
        <v>1392</v>
      </c>
    </row>
    <row r="50" spans="1:48" x14ac:dyDescent="0.25">
      <c r="A50" s="14">
        <v>5.3000000000000003E-10</v>
      </c>
      <c r="B50" t="s">
        <v>277</v>
      </c>
      <c r="C50" s="4">
        <v>6</v>
      </c>
      <c r="D50" s="4">
        <v>1</v>
      </c>
      <c r="E50" s="4">
        <v>13</v>
      </c>
      <c r="F50" s="4">
        <v>20</v>
      </c>
      <c r="G50" s="4">
        <v>198</v>
      </c>
      <c r="H50" s="4">
        <v>191.12</v>
      </c>
      <c r="I50" s="34">
        <v>45074.101252319997</v>
      </c>
      <c r="J50" s="35">
        <v>20.935480337386352</v>
      </c>
      <c r="K50" s="35">
        <v>18.478197814947308</v>
      </c>
      <c r="L50" s="35">
        <v>17.412282186368127</v>
      </c>
      <c r="M50" s="35">
        <v>15.488835997789197</v>
      </c>
      <c r="N50" s="4">
        <v>9.1289999999999996</v>
      </c>
      <c r="O50" s="4">
        <v>11.874999999999993</v>
      </c>
      <c r="P50" s="35">
        <v>0.98053578903306826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277</v>
      </c>
      <c r="AP50" t="s">
        <v>1246</v>
      </c>
      <c r="AQ50" s="22">
        <v>-15.086803851535979</v>
      </c>
      <c r="AR50" s="21">
        <v>-39.252357670052064</v>
      </c>
      <c r="AS50">
        <v>3.5998325659271746</v>
      </c>
      <c r="AT50">
        <v>15.086803851535979</v>
      </c>
      <c r="AU50">
        <v>39.252357670052064</v>
      </c>
      <c r="AV50" t="s">
        <v>1393</v>
      </c>
    </row>
    <row r="51" spans="1:48" x14ac:dyDescent="0.25">
      <c r="A51" s="14">
        <v>5.4E-10</v>
      </c>
      <c r="B51" t="s">
        <v>494</v>
      </c>
      <c r="C51" s="4">
        <v>5</v>
      </c>
      <c r="D51" s="4">
        <v>0</v>
      </c>
      <c r="E51" s="4">
        <v>7</v>
      </c>
      <c r="F51" s="4">
        <v>12</v>
      </c>
      <c r="G51" s="4">
        <v>54</v>
      </c>
      <c r="H51" s="4">
        <v>48.75</v>
      </c>
      <c r="I51" s="34">
        <v>8014.6665787500006</v>
      </c>
      <c r="J51" s="35">
        <v>20.517676767676768</v>
      </c>
      <c r="K51" s="35">
        <v>18.115942028985508</v>
      </c>
      <c r="L51" s="35">
        <v>13.326439186423869</v>
      </c>
      <c r="M51" s="35">
        <v>12.072872307692307</v>
      </c>
      <c r="N51" s="4">
        <v>2.3759999999999999</v>
      </c>
      <c r="O51" s="4">
        <v>-8.9655172413793096</v>
      </c>
      <c r="P51" s="35">
        <v>2.1189743589743588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2.1189743595143589</v>
      </c>
      <c r="AH51" s="38" t="str">
        <f t="shared" si="15"/>
        <v xml:space="preserve"> </v>
      </c>
      <c r="AI51" s="1">
        <f t="shared" si="16"/>
        <v>184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494</v>
      </c>
      <c r="AP51" t="s">
        <v>1244</v>
      </c>
      <c r="AQ51" s="22">
        <v>-12.790048453487103</v>
      </c>
      <c r="AR51" s="21">
        <v>-6.5763841978698112</v>
      </c>
      <c r="AS51">
        <v>10.769230769230775</v>
      </c>
      <c r="AT51">
        <v>12.790048453487103</v>
      </c>
      <c r="AU51">
        <v>6.5763841978698112</v>
      </c>
      <c r="AV51" t="s">
        <v>1394</v>
      </c>
    </row>
    <row r="52" spans="1:48" x14ac:dyDescent="0.25">
      <c r="A52" s="14">
        <v>5.4999999999999996E-10</v>
      </c>
      <c r="B52" t="s">
        <v>278</v>
      </c>
      <c r="C52" s="4">
        <v>7</v>
      </c>
      <c r="D52" s="4">
        <v>7</v>
      </c>
      <c r="E52" s="4">
        <v>18</v>
      </c>
      <c r="F52" s="4">
        <v>32</v>
      </c>
      <c r="G52" s="4">
        <v>27</v>
      </c>
      <c r="H52" s="4">
        <v>28.45</v>
      </c>
      <c r="I52" s="34">
        <v>10696.03289565</v>
      </c>
      <c r="J52" s="35" t="s">
        <v>1238</v>
      </c>
      <c r="K52" s="35">
        <v>32.814302191464819</v>
      </c>
      <c r="L52" s="35">
        <v>5.3424061522877899</v>
      </c>
      <c r="M52" s="35">
        <v>5.1483425135343763</v>
      </c>
      <c r="N52" s="4">
        <v>0.153</v>
      </c>
      <c r="O52" s="4">
        <v>-91.355932203389827</v>
      </c>
      <c r="P52" s="35">
        <v>3.5149384885764499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"/>
        <v/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-0.57274833684955451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9</v>
      </c>
      <c r="AC52" s="1" t="str">
        <f t="shared" si="20"/>
        <v xml:space="preserve"> 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3.5149384891264499</v>
      </c>
      <c r="AH52" s="38" t="str">
        <f t="shared" si="15"/>
        <v xml:space="preserve"> </v>
      </c>
      <c r="AI52" s="1">
        <f t="shared" si="16"/>
        <v>68</v>
      </c>
      <c r="AJ52" s="1" t="str">
        <f t="shared" si="16"/>
        <v xml:space="preserve"> </v>
      </c>
      <c r="AK52" s="25" t="str">
        <f t="shared" si="17"/>
        <v xml:space="preserve"> </v>
      </c>
      <c r="AL52" s="25">
        <f t="shared" si="18"/>
        <v>-91.355932202839824</v>
      </c>
      <c r="AM52" s="1" t="str">
        <f t="shared" si="19"/>
        <v xml:space="preserve"> </v>
      </c>
      <c r="AN52" s="1">
        <f t="shared" si="19"/>
        <v>4</v>
      </c>
      <c r="AO52" t="s">
        <v>278</v>
      </c>
      <c r="AP52" t="s">
        <v>1295</v>
      </c>
      <c r="AQ52" s="22" t="e">
        <v>#VALUE!</v>
      </c>
      <c r="AR52" s="21">
        <v>57.274833684955453</v>
      </c>
      <c r="AS52">
        <v>-5.0966608084358489</v>
      </c>
      <c r="AT52" t="e">
        <v>#VALUE!</v>
      </c>
      <c r="AU52">
        <v>-57.274833684955453</v>
      </c>
      <c r="AV52" t="s">
        <v>1395</v>
      </c>
    </row>
    <row r="53" spans="1:48" x14ac:dyDescent="0.25">
      <c r="A53" s="14">
        <v>5.5999999999999993E-10</v>
      </c>
      <c r="B53" t="s">
        <v>276</v>
      </c>
      <c r="C53" s="4">
        <v>1</v>
      </c>
      <c r="D53" s="4">
        <v>0</v>
      </c>
      <c r="E53" s="4">
        <v>6</v>
      </c>
      <c r="F53" s="4">
        <v>7</v>
      </c>
      <c r="G53" s="4">
        <v>68.5</v>
      </c>
      <c r="H53" s="4">
        <v>72.77</v>
      </c>
      <c r="I53" s="34">
        <v>36563.535810019996</v>
      </c>
      <c r="J53" s="35" t="s">
        <v>1238</v>
      </c>
      <c r="K53" s="35" t="s">
        <v>1238</v>
      </c>
      <c r="L53" s="35">
        <v>7.4964661767648932</v>
      </c>
      <c r="M53" s="35">
        <v>6.9613560876134501</v>
      </c>
      <c r="N53" s="4">
        <v>1.6970000000000001</v>
      </c>
      <c r="O53" s="4">
        <v>-24.911504424778766</v>
      </c>
      <c r="P53" s="35">
        <v>1.4429022949017454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/>
      </c>
      <c r="T53" s="37" t="str">
        <f t="shared" si="3"/>
        <v/>
      </c>
      <c r="U53" s="37" t="str">
        <f t="shared" si="4"/>
        <v xml:space="preserve"> </v>
      </c>
      <c r="V53" s="37" t="str">
        <f t="shared" si="5"/>
        <v xml:space="preserve"> </v>
      </c>
      <c r="W53" s="37" t="str">
        <f t="shared" si="6"/>
        <v/>
      </c>
      <c r="X53" s="37">
        <f t="shared" si="7"/>
        <v>-0.40048031720645427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>
        <f t="shared" si="10"/>
        <v>48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276</v>
      </c>
      <c r="AP53" t="s">
        <v>1295</v>
      </c>
      <c r="AQ53" s="22" t="e">
        <v>#VALUE!</v>
      </c>
      <c r="AR53" s="21">
        <v>40.048031720645426</v>
      </c>
      <c r="AS53">
        <v>-5.8678026659337634</v>
      </c>
      <c r="AT53" t="e">
        <v>#VALUE!</v>
      </c>
      <c r="AU53">
        <v>-40.048031720645426</v>
      </c>
      <c r="AV53" t="s">
        <v>1396</v>
      </c>
    </row>
    <row r="54" spans="1:48" x14ac:dyDescent="0.25">
      <c r="A54" s="14">
        <v>5.6999999999999989E-10</v>
      </c>
      <c r="B54" t="s">
        <v>272</v>
      </c>
      <c r="C54" s="4">
        <v>12</v>
      </c>
      <c r="D54" s="4">
        <v>1</v>
      </c>
      <c r="E54" s="4">
        <v>11</v>
      </c>
      <c r="F54" s="4">
        <v>24</v>
      </c>
      <c r="G54" s="4">
        <v>245</v>
      </c>
      <c r="H54" s="4">
        <v>215.24</v>
      </c>
      <c r="I54" s="34">
        <v>47429.240118360001</v>
      </c>
      <c r="J54" s="35">
        <v>26.064422378299827</v>
      </c>
      <c r="K54" s="35">
        <v>22.834712497347763</v>
      </c>
      <c r="L54" s="35">
        <v>14.133868761821621</v>
      </c>
      <c r="M54" s="35">
        <v>12.616729523839705</v>
      </c>
      <c r="N54" s="4">
        <v>8.2580000000000009</v>
      </c>
      <c r="O54" s="4">
        <v>10.845637583892627</v>
      </c>
      <c r="P54" s="35">
        <v>2.2704887567366661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 t="str">
        <f t="shared" si="13"/>
        <v xml:space="preserve"> </v>
      </c>
      <c r="AF54" s="1" t="str">
        <f t="shared" si="13"/>
        <v xml:space="preserve"> </v>
      </c>
      <c r="AG54" s="38">
        <f t="shared" si="14"/>
        <v>2.2704887573066661</v>
      </c>
      <c r="AH54" s="38" t="str">
        <f t="shared" si="15"/>
        <v xml:space="preserve"> </v>
      </c>
      <c r="AI54" s="1">
        <f t="shared" si="16"/>
        <v>169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272</v>
      </c>
      <c r="AP54" t="s">
        <v>1242</v>
      </c>
      <c r="AQ54" s="22">
        <v>-43.281692963986963</v>
      </c>
      <c r="AR54" s="21">
        <v>-13.033692368230799</v>
      </c>
      <c r="AS54">
        <v>13.826426314811368</v>
      </c>
      <c r="AT54">
        <v>43.281692963986963</v>
      </c>
      <c r="AU54">
        <v>13.033692368230799</v>
      </c>
      <c r="AV54" t="s">
        <v>1397</v>
      </c>
    </row>
    <row r="55" spans="1:48" x14ac:dyDescent="0.25">
      <c r="A55" s="14">
        <v>5.7999999999999986E-10</v>
      </c>
      <c r="B55" t="s">
        <v>553</v>
      </c>
      <c r="C55" s="4">
        <v>10</v>
      </c>
      <c r="D55" s="4">
        <v>0</v>
      </c>
      <c r="E55" s="4">
        <v>4</v>
      </c>
      <c r="F55" s="4">
        <v>14</v>
      </c>
      <c r="G55" s="4">
        <v>101</v>
      </c>
      <c r="H55" s="4">
        <v>95.05</v>
      </c>
      <c r="I55" s="34">
        <v>28272.449318899999</v>
      </c>
      <c r="J55" s="35">
        <v>26.513249651324966</v>
      </c>
      <c r="K55" s="35">
        <v>23.911949685534591</v>
      </c>
      <c r="L55" s="35">
        <v>16.519683299943647</v>
      </c>
      <c r="M55" s="35">
        <v>15.366647338071767</v>
      </c>
      <c r="N55" s="4">
        <v>3.585</v>
      </c>
      <c r="O55" s="4">
        <v>-4.9071618037135289</v>
      </c>
      <c r="P55" s="35">
        <v>1.0310362966859548</v>
      </c>
      <c r="Q55" s="36">
        <f t="shared" si="0"/>
        <v>71.428571429151432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>
        <f t="shared" si="13"/>
        <v>73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553</v>
      </c>
      <c r="AP55" t="s">
        <v>1293</v>
      </c>
      <c r="AQ55" s="22">
        <v>-45.748992280813262</v>
      </c>
      <c r="AR55" s="21">
        <v>-32.1139195228928</v>
      </c>
      <c r="AS55">
        <v>6.2598632298790147</v>
      </c>
      <c r="AT55">
        <v>45.748992280813262</v>
      </c>
      <c r="AU55">
        <v>32.1139195228928</v>
      </c>
      <c r="AV55" t="s">
        <v>1398</v>
      </c>
    </row>
    <row r="56" spans="1:48" x14ac:dyDescent="0.25">
      <c r="A56" s="14">
        <v>5.8999999999999982E-10</v>
      </c>
      <c r="B56" t="s">
        <v>907</v>
      </c>
      <c r="C56" s="4">
        <v>16</v>
      </c>
      <c r="D56" s="4">
        <v>2</v>
      </c>
      <c r="E56" s="4">
        <v>7</v>
      </c>
      <c r="F56" s="4">
        <v>25</v>
      </c>
      <c r="G56" s="4">
        <v>95.5</v>
      </c>
      <c r="H56" s="4">
        <v>89.59</v>
      </c>
      <c r="I56" s="34">
        <v>22952.309099629998</v>
      </c>
      <c r="J56" s="35">
        <v>17.501465129908187</v>
      </c>
      <c r="K56" s="35">
        <v>15.540329575021683</v>
      </c>
      <c r="L56" s="35">
        <v>11.675162289931652</v>
      </c>
      <c r="M56" s="35">
        <v>10.773571972256692</v>
      </c>
      <c r="N56" s="4">
        <v>5.1189999999999998</v>
      </c>
      <c r="O56" s="4">
        <v>-2.6806083650190118</v>
      </c>
      <c r="P56" s="35">
        <v>1.0938720839379394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 t="str">
        <f t="shared" si="13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907</v>
      </c>
      <c r="AP56" t="s">
        <v>1248</v>
      </c>
      <c r="AQ56" s="22">
        <v>3.7907106949284675</v>
      </c>
      <c r="AR56" s="21">
        <v>6.6294781090624921</v>
      </c>
      <c r="AS56">
        <v>6.5967183837481791</v>
      </c>
      <c r="AT56">
        <v>-3.7907106949284675</v>
      </c>
      <c r="AU56">
        <v>-6.6294781090624921</v>
      </c>
      <c r="AV56" t="s">
        <v>1399</v>
      </c>
    </row>
    <row r="57" spans="1:48" x14ac:dyDescent="0.25">
      <c r="A57" s="14">
        <v>5.9999999999999979E-10</v>
      </c>
      <c r="B57" t="s">
        <v>648</v>
      </c>
      <c r="C57" s="4">
        <v>7</v>
      </c>
      <c r="D57" s="4">
        <v>0</v>
      </c>
      <c r="E57" s="4">
        <v>4</v>
      </c>
      <c r="F57" s="4">
        <v>11</v>
      </c>
      <c r="G57" s="4">
        <v>161</v>
      </c>
      <c r="H57" s="4">
        <v>153.16</v>
      </c>
      <c r="I57" s="34">
        <v>17371.025984759999</v>
      </c>
      <c r="J57" s="35" t="s">
        <v>1238</v>
      </c>
      <c r="K57" s="35" t="s">
        <v>1238</v>
      </c>
      <c r="L57" s="35">
        <v>24.745442388900059</v>
      </c>
      <c r="M57" s="35">
        <v>22.419217525961013</v>
      </c>
      <c r="N57" s="4">
        <v>3.746</v>
      </c>
      <c r="O57" s="4">
        <v>-1.0565240359218182</v>
      </c>
      <c r="P57" s="35">
        <v>2.7017498041264041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>
        <f t="shared" si="14"/>
        <v>2.7017498047264041</v>
      </c>
      <c r="AH57" s="38" t="str">
        <f t="shared" si="15"/>
        <v xml:space="preserve"> </v>
      </c>
      <c r="AI57" s="1">
        <f t="shared" si="16"/>
        <v>137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648</v>
      </c>
      <c r="AP57" t="s">
        <v>1254</v>
      </c>
      <c r="AQ57" s="22" t="e">
        <v>#VALUE!</v>
      </c>
      <c r="AR57" s="21">
        <v>-97.898308639892306</v>
      </c>
      <c r="AS57">
        <v>5.1188299817184646</v>
      </c>
      <c r="AT57" t="e">
        <v>#VALUE!</v>
      </c>
      <c r="AU57">
        <v>97.898308639892306</v>
      </c>
      <c r="AV57" t="s">
        <v>1400</v>
      </c>
    </row>
    <row r="58" spans="1:48" x14ac:dyDescent="0.25">
      <c r="A58" s="14">
        <v>6.0999999999999975E-10</v>
      </c>
      <c r="B58" t="s">
        <v>554</v>
      </c>
      <c r="C58" s="4">
        <v>5</v>
      </c>
      <c r="D58" s="4">
        <v>0</v>
      </c>
      <c r="E58" s="4">
        <v>7</v>
      </c>
      <c r="F58" s="4">
        <v>12</v>
      </c>
      <c r="G58" s="4">
        <v>27</v>
      </c>
      <c r="H58" s="4">
        <v>27.2</v>
      </c>
      <c r="I58" s="34">
        <v>11973.123500799999</v>
      </c>
      <c r="J58" s="35">
        <v>13.333333333333332</v>
      </c>
      <c r="K58" s="35">
        <v>11.36648558295027</v>
      </c>
      <c r="L58" s="35">
        <v>7.6070874725274722</v>
      </c>
      <c r="M58" s="35">
        <v>6.977338929893687</v>
      </c>
      <c r="N58" s="4">
        <v>2.04</v>
      </c>
      <c r="O58" s="4">
        <v>49.999999999999993</v>
      </c>
      <c r="P58" s="35">
        <v>0.29411764705882354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-0.39163352958919695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52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554</v>
      </c>
      <c r="AP58" t="s">
        <v>1244</v>
      </c>
      <c r="AQ58" s="22">
        <v>26.703820820380088</v>
      </c>
      <c r="AR58" s="21">
        <v>39.163352958919695</v>
      </c>
      <c r="AS58">
        <v>-0.73529411764705621</v>
      </c>
      <c r="AT58">
        <v>-26.703820820380088</v>
      </c>
      <c r="AU58">
        <v>-39.163352958919695</v>
      </c>
      <c r="AV58" t="s">
        <v>1401</v>
      </c>
    </row>
    <row r="59" spans="1:48" x14ac:dyDescent="0.25">
      <c r="A59" s="14">
        <v>6.1999999999999972E-10</v>
      </c>
      <c r="B59" t="s">
        <v>1208</v>
      </c>
      <c r="C59" s="4">
        <v>7</v>
      </c>
      <c r="D59" s="4">
        <v>2</v>
      </c>
      <c r="E59" s="4">
        <v>2</v>
      </c>
      <c r="F59" s="4">
        <v>11</v>
      </c>
      <c r="G59" s="4">
        <v>114</v>
      </c>
      <c r="H59" s="4">
        <v>110.11</v>
      </c>
      <c r="I59" s="34">
        <v>13015.077865789999</v>
      </c>
      <c r="J59" s="35">
        <v>25.394372693726936</v>
      </c>
      <c r="K59" s="35">
        <v>23.874674761491761</v>
      </c>
      <c r="L59" s="35">
        <v>14.514578474638592</v>
      </c>
      <c r="M59" s="35">
        <v>12.994546303501947</v>
      </c>
      <c r="N59" s="4">
        <v>4.3360000000000003</v>
      </c>
      <c r="O59" s="4">
        <v>8.4000000000000075</v>
      </c>
      <c r="P59" s="35">
        <v>2.057942057942058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>
        <f t="shared" si="14"/>
        <v>2.057942058562058</v>
      </c>
      <c r="AH59" s="38" t="str">
        <f t="shared" si="15"/>
        <v xml:space="preserve"> </v>
      </c>
      <c r="AI59" s="1">
        <f t="shared" si="16"/>
        <v>192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1208</v>
      </c>
      <c r="AP59" t="s">
        <v>1250</v>
      </c>
      <c r="AQ59" s="22">
        <v>-39.598286833509277</v>
      </c>
      <c r="AR59" s="21">
        <v>-16.07836649711416</v>
      </c>
      <c r="AS59">
        <v>3.5328308055580848</v>
      </c>
      <c r="AT59">
        <v>39.598286833509277</v>
      </c>
      <c r="AU59">
        <v>16.07836649711416</v>
      </c>
      <c r="AV59" t="s">
        <v>1402</v>
      </c>
    </row>
    <row r="60" spans="1:48" x14ac:dyDescent="0.25">
      <c r="A60" s="14">
        <v>6.2999999999999969E-10</v>
      </c>
      <c r="B60" t="s">
        <v>545</v>
      </c>
      <c r="C60" s="4">
        <v>26</v>
      </c>
      <c r="D60" s="4">
        <v>0</v>
      </c>
      <c r="E60" s="4">
        <v>9</v>
      </c>
      <c r="F60" s="4">
        <v>35</v>
      </c>
      <c r="G60" s="4">
        <v>58</v>
      </c>
      <c r="H60" s="4">
        <v>55.78</v>
      </c>
      <c r="I60" s="34">
        <v>42784.706933200003</v>
      </c>
      <c r="J60" s="35">
        <v>25.412300683371299</v>
      </c>
      <c r="K60" s="35">
        <v>21.977935382190701</v>
      </c>
      <c r="L60" s="35">
        <v>18.294111214585605</v>
      </c>
      <c r="M60" s="35">
        <v>15.444324231418458</v>
      </c>
      <c r="N60" s="4">
        <v>2.1949999999999998</v>
      </c>
      <c r="O60" s="4">
        <v>-15.576923076923086</v>
      </c>
      <c r="P60" s="35">
        <v>0.69200430261742563</v>
      </c>
      <c r="Q60" s="36">
        <f t="shared" si="0"/>
        <v>74.285714286344287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>
        <f t="shared" si="13"/>
        <v>56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545</v>
      </c>
      <c r="AP60" t="s">
        <v>1262</v>
      </c>
      <c r="AQ60" s="22">
        <v>-39.696840819107052</v>
      </c>
      <c r="AR60" s="21">
        <v>-46.30466534154791</v>
      </c>
      <c r="AS60">
        <v>3.9799211186805294</v>
      </c>
      <c r="AT60">
        <v>39.696840819107052</v>
      </c>
      <c r="AU60">
        <v>46.30466534154791</v>
      </c>
      <c r="AV60" t="s">
        <v>1403</v>
      </c>
    </row>
    <row r="61" spans="1:48" x14ac:dyDescent="0.25">
      <c r="A61" s="14">
        <v>6.3999999999999965E-10</v>
      </c>
      <c r="B61" t="s">
        <v>520</v>
      </c>
      <c r="C61" s="4">
        <v>10</v>
      </c>
      <c r="D61" s="4">
        <v>0</v>
      </c>
      <c r="E61" s="4">
        <v>14</v>
      </c>
      <c r="F61" s="4">
        <v>24</v>
      </c>
      <c r="G61" s="4">
        <v>220</v>
      </c>
      <c r="H61" s="4">
        <v>209.9</v>
      </c>
      <c r="I61" s="34">
        <v>29313.992335700004</v>
      </c>
      <c r="J61" s="35" t="s">
        <v>1238</v>
      </c>
      <c r="K61" s="35" t="s">
        <v>1238</v>
      </c>
      <c r="L61" s="35">
        <v>24.395048360183793</v>
      </c>
      <c r="M61" s="35">
        <v>22.915331938284439</v>
      </c>
      <c r="N61" s="4">
        <v>4.8520000000000003</v>
      </c>
      <c r="O61" s="4">
        <v>8.9113355780022498</v>
      </c>
      <c r="P61" s="35">
        <v>3.0195331110052401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 xml:space="preserve"> </v>
      </c>
      <c r="V61" s="37" t="str">
        <f t="shared" si="5"/>
        <v xml:space="preserve"> </v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3.0195331116452402</v>
      </c>
      <c r="AH61" s="38" t="str">
        <f t="shared" si="15"/>
        <v xml:space="preserve"> </v>
      </c>
      <c r="AI61" s="1">
        <f t="shared" si="16"/>
        <v>115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520</v>
      </c>
      <c r="AP61" t="s">
        <v>1254</v>
      </c>
      <c r="AQ61" s="22" t="e">
        <v>#VALUE!</v>
      </c>
      <c r="AR61" s="21">
        <v>-95.096080069851794</v>
      </c>
      <c r="AS61">
        <v>4.8118151500714523</v>
      </c>
      <c r="AT61" t="e">
        <v>#VALUE!</v>
      </c>
      <c r="AU61">
        <v>95.096080069851794</v>
      </c>
      <c r="AV61" t="s">
        <v>1404</v>
      </c>
    </row>
    <row r="62" spans="1:48" x14ac:dyDescent="0.25">
      <c r="A62" s="14">
        <v>6.4999999999999962E-10</v>
      </c>
      <c r="B62" t="s">
        <v>226</v>
      </c>
      <c r="C62" s="4">
        <v>21</v>
      </c>
      <c r="D62" s="4">
        <v>0</v>
      </c>
      <c r="E62" s="4">
        <v>11</v>
      </c>
      <c r="F62" s="4">
        <v>32</v>
      </c>
      <c r="G62" s="4">
        <v>321</v>
      </c>
      <c r="H62" s="4">
        <v>288.66000000000003</v>
      </c>
      <c r="I62" s="34">
        <v>114502.98533418</v>
      </c>
      <c r="J62" s="35">
        <v>13.544481981981983</v>
      </c>
      <c r="K62" s="35">
        <v>12.333789095881047</v>
      </c>
      <c r="L62" s="35">
        <v>11.739905954860223</v>
      </c>
      <c r="M62" s="35">
        <v>11.051386017898897</v>
      </c>
      <c r="N62" s="4">
        <v>21.312000000000001</v>
      </c>
      <c r="O62" s="4">
        <v>2.3631123919308399</v>
      </c>
      <c r="P62" s="35">
        <v>4.0251506963209316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>
        <f t="shared" si="14"/>
        <v>4.0251506969709316</v>
      </c>
      <c r="AH62" s="38" t="str">
        <f t="shared" si="15"/>
        <v xml:space="preserve"> </v>
      </c>
      <c r="AI62" s="1">
        <f t="shared" si="16"/>
        <v>49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226</v>
      </c>
      <c r="AP62" t="s">
        <v>1293</v>
      </c>
      <c r="AQ62" s="22">
        <v>25.543091631513626</v>
      </c>
      <c r="AR62" s="21">
        <v>6.1116994578204631</v>
      </c>
      <c r="AS62">
        <v>11.203491997505699</v>
      </c>
      <c r="AT62">
        <v>-25.543091631513626</v>
      </c>
      <c r="AU62">
        <v>-6.1116994578204631</v>
      </c>
      <c r="AV62" t="s">
        <v>1405</v>
      </c>
    </row>
    <row r="63" spans="1:48" x14ac:dyDescent="0.25">
      <c r="A63" s="14">
        <v>6.5999999999999958E-10</v>
      </c>
      <c r="B63" t="s">
        <v>283</v>
      </c>
      <c r="C63" s="4">
        <v>6</v>
      </c>
      <c r="D63" s="4">
        <v>2</v>
      </c>
      <c r="E63" s="4">
        <v>4</v>
      </c>
      <c r="F63" s="4">
        <v>12</v>
      </c>
      <c r="G63" s="4">
        <v>125</v>
      </c>
      <c r="H63" s="4">
        <v>112.94</v>
      </c>
      <c r="I63" s="34">
        <v>9508.7475942199999</v>
      </c>
      <c r="J63" s="35">
        <v>17.234854265222037</v>
      </c>
      <c r="K63" s="35">
        <v>15.956484882735236</v>
      </c>
      <c r="L63" s="35">
        <v>11.328151172994332</v>
      </c>
      <c r="M63" s="35">
        <v>10.867848484848485</v>
      </c>
      <c r="N63" s="4">
        <v>6.5529999999999999</v>
      </c>
      <c r="O63" s="4">
        <v>8.1353135313531251</v>
      </c>
      <c r="P63" s="35">
        <v>2.0958030812820967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>
        <f t="shared" si="14"/>
        <v>2.0958030819420967</v>
      </c>
      <c r="AH63" s="38" t="str">
        <f t="shared" si="15"/>
        <v xml:space="preserve"> </v>
      </c>
      <c r="AI63" s="1">
        <f t="shared" si="16"/>
        <v>185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283</v>
      </c>
      <c r="AP63" t="s">
        <v>1242</v>
      </c>
      <c r="AQ63" s="22">
        <v>5.2563275231236712</v>
      </c>
      <c r="AR63" s="21">
        <v>9.4046523024299056</v>
      </c>
      <c r="AS63">
        <v>10.678236231627425</v>
      </c>
      <c r="AT63">
        <v>-5.2563275231236712</v>
      </c>
      <c r="AU63">
        <v>-9.4046523024299056</v>
      </c>
      <c r="AV63" t="s">
        <v>1406</v>
      </c>
    </row>
    <row r="64" spans="1:48" x14ac:dyDescent="0.25">
      <c r="A64" s="14">
        <v>6.6999999999999955E-10</v>
      </c>
      <c r="B64" t="s">
        <v>246</v>
      </c>
      <c r="C64" s="4">
        <v>7</v>
      </c>
      <c r="D64" s="4">
        <v>2</v>
      </c>
      <c r="E64" s="4">
        <v>6</v>
      </c>
      <c r="F64" s="4">
        <v>15</v>
      </c>
      <c r="G64" s="4">
        <v>120.5</v>
      </c>
      <c r="H64" s="4">
        <v>120.98</v>
      </c>
      <c r="I64" s="34">
        <v>21855.36134738</v>
      </c>
      <c r="J64" s="35">
        <v>33.531042128603104</v>
      </c>
      <c r="K64" s="35">
        <v>30.909555442003064</v>
      </c>
      <c r="L64" s="35">
        <v>17.022318146803126</v>
      </c>
      <c r="M64" s="35">
        <v>15.738889397639397</v>
      </c>
      <c r="N64" s="4">
        <v>3.6080000000000001</v>
      </c>
      <c r="O64" s="4">
        <v>9.3333333333333268</v>
      </c>
      <c r="P64" s="35">
        <v>1.7854190775334766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 t="str">
        <f t="shared" si="7"/>
        <v/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246</v>
      </c>
      <c r="AP64" t="s">
        <v>1250</v>
      </c>
      <c r="AQ64" s="22">
        <v>-84.327295395310813</v>
      </c>
      <c r="AR64" s="21">
        <v>-36.133673322145185</v>
      </c>
      <c r="AS64">
        <v>-0.39675979500743974</v>
      </c>
      <c r="AT64">
        <v>84.327295395310813</v>
      </c>
      <c r="AU64">
        <v>36.133673322145185</v>
      </c>
      <c r="AV64" t="s">
        <v>1407</v>
      </c>
    </row>
    <row r="65" spans="1:48" x14ac:dyDescent="0.25">
      <c r="A65" s="14">
        <v>6.7999999999999951E-10</v>
      </c>
      <c r="B65" t="s">
        <v>224</v>
      </c>
      <c r="C65" s="4">
        <v>14</v>
      </c>
      <c r="D65" s="4">
        <v>1</v>
      </c>
      <c r="E65" s="4">
        <v>17</v>
      </c>
      <c r="F65" s="4">
        <v>32</v>
      </c>
      <c r="G65" s="4">
        <v>133.5</v>
      </c>
      <c r="H65" s="4">
        <v>117.64</v>
      </c>
      <c r="I65" s="34">
        <v>97602.812538679995</v>
      </c>
      <c r="J65" s="35">
        <v>14.573835480673933</v>
      </c>
      <c r="K65" s="35">
        <v>13.066755525935799</v>
      </c>
      <c r="L65" s="35" t="s">
        <v>1238</v>
      </c>
      <c r="M65" s="35" t="s">
        <v>1238</v>
      </c>
      <c r="N65" s="4">
        <v>8.072000000000001</v>
      </c>
      <c r="O65" s="4">
        <v>10.21299836155108</v>
      </c>
      <c r="P65" s="35">
        <v>1.509690581434886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 xml:space="preserve"> </v>
      </c>
      <c r="X65" s="37" t="str">
        <f t="shared" si="7"/>
        <v xml:space="preserve"> </v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224</v>
      </c>
      <c r="AP65" t="s">
        <v>1246</v>
      </c>
      <c r="AQ65" s="22">
        <v>19.884515745566588</v>
      </c>
      <c r="AR65" s="21" t="e">
        <v>#VALUE!</v>
      </c>
      <c r="AS65">
        <v>13.481808908534521</v>
      </c>
      <c r="AT65">
        <v>-19.884515745566588</v>
      </c>
      <c r="AU65" t="e">
        <v>#VALUE!</v>
      </c>
      <c r="AV65" t="s">
        <v>1408</v>
      </c>
    </row>
    <row r="66" spans="1:48" x14ac:dyDescent="0.25">
      <c r="A66" s="14">
        <v>6.8999999999999948E-10</v>
      </c>
      <c r="B66" t="s">
        <v>282</v>
      </c>
      <c r="C66" s="4">
        <v>10</v>
      </c>
      <c r="D66" s="4">
        <v>2</v>
      </c>
      <c r="E66" s="4">
        <v>10</v>
      </c>
      <c r="F66" s="4">
        <v>22</v>
      </c>
      <c r="G66" s="4">
        <v>1210</v>
      </c>
      <c r="H66" s="4">
        <v>1130.6600000000001</v>
      </c>
      <c r="I66" s="34">
        <v>27733.6255953</v>
      </c>
      <c r="J66" s="35">
        <v>18.077544168198898</v>
      </c>
      <c r="K66" s="35">
        <v>17.322812930902408</v>
      </c>
      <c r="L66" s="35">
        <v>12.684135546189911</v>
      </c>
      <c r="M66" s="35">
        <v>12.507464564111133</v>
      </c>
      <c r="N66" s="4">
        <v>62.545000000000002</v>
      </c>
      <c r="O66" s="4">
        <v>26.305054625497291</v>
      </c>
      <c r="P66" s="35">
        <v>0</v>
      </c>
      <c r="Q66" s="36" t="str">
        <f t="shared" si="0"/>
        <v xml:space="preserve"> </v>
      </c>
      <c r="R66" s="36" t="str">
        <f t="shared" si="1"/>
        <v xml:space="preserve"> 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 t="str">
        <f t="shared" si="20"/>
        <v xml:space="preserve"> 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282</v>
      </c>
      <c r="AP66" t="s">
        <v>1248</v>
      </c>
      <c r="AQ66" s="22">
        <v>0.62388126401503596</v>
      </c>
      <c r="AR66" s="21">
        <v>-1.4396482269435573</v>
      </c>
      <c r="AS66">
        <v>7.0171404312525443</v>
      </c>
      <c r="AT66">
        <v>-0.62388126401503596</v>
      </c>
      <c r="AU66">
        <v>1.4396482269435573</v>
      </c>
      <c r="AV66" t="s">
        <v>1409</v>
      </c>
    </row>
    <row r="67" spans="1:48" x14ac:dyDescent="0.25">
      <c r="A67" s="14">
        <v>6.9999999999999944E-10</v>
      </c>
      <c r="B67" t="s">
        <v>227</v>
      </c>
      <c r="C67" s="4">
        <v>17</v>
      </c>
      <c r="D67" s="4">
        <v>2</v>
      </c>
      <c r="E67" s="4">
        <v>11</v>
      </c>
      <c r="F67" s="4">
        <v>30</v>
      </c>
      <c r="G67" s="4">
        <v>420</v>
      </c>
      <c r="H67" s="4">
        <v>378.85</v>
      </c>
      <c r="I67" s="34">
        <v>213182.68653080001</v>
      </c>
      <c r="J67" s="35" t="s">
        <v>1238</v>
      </c>
      <c r="K67" s="35">
        <v>16.617685761908938</v>
      </c>
      <c r="L67" s="35">
        <v>32.380912142530555</v>
      </c>
      <c r="M67" s="35">
        <v>11.574963798674649</v>
      </c>
      <c r="N67" s="4">
        <v>4.7949999999999999</v>
      </c>
      <c r="O67" s="4">
        <v>-70.049968769519054</v>
      </c>
      <c r="P67" s="35">
        <v>2.3494786854955785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/>
      </c>
      <c r="X67" s="37" t="str">
        <f t="shared" si="7"/>
        <v/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2.3494786861955785</v>
      </c>
      <c r="AH67" s="38" t="str">
        <f t="shared" si="15"/>
        <v xml:space="preserve"> </v>
      </c>
      <c r="AI67" s="1">
        <f t="shared" si="16"/>
        <v>164</v>
      </c>
      <c r="AJ67" s="1" t="str">
        <f t="shared" si="16"/>
        <v xml:space="preserve"> </v>
      </c>
      <c r="AK67" s="25" t="str">
        <f t="shared" si="17"/>
        <v xml:space="preserve"> </v>
      </c>
      <c r="AL67" s="25">
        <f t="shared" si="18"/>
        <v>-70.049968768819056</v>
      </c>
      <c r="AM67" s="1" t="str">
        <f t="shared" si="19"/>
        <v xml:space="preserve"> </v>
      </c>
      <c r="AN67" s="1">
        <f t="shared" si="19"/>
        <v>2</v>
      </c>
      <c r="AO67" t="s">
        <v>227</v>
      </c>
      <c r="AP67" t="s">
        <v>1244</v>
      </c>
      <c r="AQ67" s="22" t="e">
        <v>#VALUE!</v>
      </c>
      <c r="AR67" s="21">
        <v>-158.96193911240039</v>
      </c>
      <c r="AS67">
        <v>10.861818661739475</v>
      </c>
      <c r="AT67" t="e">
        <v>#VALUE!</v>
      </c>
      <c r="AU67">
        <v>158.96193911240039</v>
      </c>
      <c r="AV67" t="s">
        <v>1410</v>
      </c>
    </row>
    <row r="68" spans="1:48" x14ac:dyDescent="0.25">
      <c r="A68" s="14">
        <v>7.0999999999999941E-10</v>
      </c>
      <c r="B68" t="s">
        <v>247</v>
      </c>
      <c r="C68" s="4">
        <v>16</v>
      </c>
      <c r="D68" s="4">
        <v>0</v>
      </c>
      <c r="E68" s="4">
        <v>16</v>
      </c>
      <c r="F68" s="4">
        <v>32</v>
      </c>
      <c r="G68" s="4">
        <v>33</v>
      </c>
      <c r="H68" s="4">
        <v>30.13</v>
      </c>
      <c r="I68" s="34">
        <v>280459.09514967998</v>
      </c>
      <c r="J68" s="35">
        <v>10.63536886692552</v>
      </c>
      <c r="K68" s="35">
        <v>9.8949096880131364</v>
      </c>
      <c r="L68" s="35" t="s">
        <v>1238</v>
      </c>
      <c r="M68" s="35" t="s">
        <v>1238</v>
      </c>
      <c r="N68" s="4">
        <v>2.8330000000000002</v>
      </c>
      <c r="O68" s="4">
        <v>7.8006088280060908</v>
      </c>
      <c r="P68" s="35">
        <v>2.6286093594424162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>
        <f t="shared" si="5"/>
        <v>-0.41535107341635691</v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>
        <f t="shared" si="9"/>
        <v>62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2.6286093601524163</v>
      </c>
      <c r="AH68" s="38" t="str">
        <f t="shared" si="15"/>
        <v xml:space="preserve"> </v>
      </c>
      <c r="AI68" s="1">
        <f t="shared" si="16"/>
        <v>143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247</v>
      </c>
      <c r="AP68" t="s">
        <v>1246</v>
      </c>
      <c r="AQ68" s="22">
        <v>41.535107341635694</v>
      </c>
      <c r="AR68" s="21" t="e">
        <v>#VALUE!</v>
      </c>
      <c r="AS68">
        <v>9.5253899767673502</v>
      </c>
      <c r="AT68">
        <v>-41.535107341635694</v>
      </c>
      <c r="AU68" t="e">
        <v>#VALUE!</v>
      </c>
      <c r="AV68" t="s">
        <v>1411</v>
      </c>
    </row>
    <row r="69" spans="1:48" x14ac:dyDescent="0.25">
      <c r="A69" s="14">
        <v>7.1999999999999937E-10</v>
      </c>
      <c r="B69" t="s">
        <v>286</v>
      </c>
      <c r="C69" s="4">
        <v>12</v>
      </c>
      <c r="D69" s="4">
        <v>1</v>
      </c>
      <c r="E69" s="4">
        <v>7</v>
      </c>
      <c r="F69" s="4">
        <v>20</v>
      </c>
      <c r="G69" s="4">
        <v>95</v>
      </c>
      <c r="H69" s="4">
        <v>86.92</v>
      </c>
      <c r="I69" s="34">
        <v>44377.51613348</v>
      </c>
      <c r="J69" s="35">
        <v>25.685579196217496</v>
      </c>
      <c r="K69" s="35">
        <v>23.037370792472831</v>
      </c>
      <c r="L69" s="35">
        <v>17.451470999398232</v>
      </c>
      <c r="M69" s="35">
        <v>15.140946937385442</v>
      </c>
      <c r="N69" s="4">
        <v>3.3839999999999999</v>
      </c>
      <c r="O69" s="4">
        <v>10.950819672131134</v>
      </c>
      <c r="P69" s="35">
        <v>1.1136677404509894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286</v>
      </c>
      <c r="AP69" t="s">
        <v>1313</v>
      </c>
      <c r="AQ69" s="22">
        <v>-41.199111132370646</v>
      </c>
      <c r="AR69" s="21">
        <v>-39.565764870229714</v>
      </c>
      <c r="AS69">
        <v>9.2959042797975187</v>
      </c>
      <c r="AT69">
        <v>41.199111132370646</v>
      </c>
      <c r="AU69">
        <v>39.565764870229714</v>
      </c>
      <c r="AV69" t="s">
        <v>1412</v>
      </c>
    </row>
    <row r="70" spans="1:48" x14ac:dyDescent="0.25">
      <c r="A70" s="14">
        <v>7.2999999999999934E-10</v>
      </c>
      <c r="B70" t="s">
        <v>419</v>
      </c>
      <c r="C70" s="4">
        <v>10</v>
      </c>
      <c r="D70" s="4">
        <v>0</v>
      </c>
      <c r="E70" s="4">
        <v>13</v>
      </c>
      <c r="F70" s="4">
        <v>23</v>
      </c>
      <c r="G70" s="4">
        <v>53.5</v>
      </c>
      <c r="H70" s="4">
        <v>52.92</v>
      </c>
      <c r="I70" s="34">
        <v>40545.39850956</v>
      </c>
      <c r="J70" s="35">
        <v>12.594002855782961</v>
      </c>
      <c r="K70" s="35">
        <v>11.913552453849617</v>
      </c>
      <c r="L70" s="35" t="s">
        <v>1238</v>
      </c>
      <c r="M70" s="35" t="s">
        <v>1238</v>
      </c>
      <c r="N70" s="4">
        <v>4.202</v>
      </c>
      <c r="O70" s="4">
        <v>3.7530864197530898</v>
      </c>
      <c r="P70" s="35">
        <v>3.5090702947845802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/>
      </c>
      <c r="T70" s="37" t="str">
        <f t="shared" si="3"/>
        <v/>
      </c>
      <c r="U70" s="37" t="str">
        <f t="shared" si="4"/>
        <v/>
      </c>
      <c r="V70" s="37">
        <f t="shared" si="5"/>
        <v>-0.30768078257041531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>
        <f t="shared" si="9"/>
        <v>101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>
        <f t="shared" si="14"/>
        <v>3.5090702955145803</v>
      </c>
      <c r="AH70" s="38" t="str">
        <f t="shared" si="15"/>
        <v xml:space="preserve"> </v>
      </c>
      <c r="AI70" s="1">
        <f t="shared" si="16"/>
        <v>69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419</v>
      </c>
      <c r="AP70" t="s">
        <v>1246</v>
      </c>
      <c r="AQ70" s="22">
        <v>30.76807825704153</v>
      </c>
      <c r="AR70" s="21" t="e">
        <v>#VALUE!</v>
      </c>
      <c r="AS70">
        <v>1.0959939531367979</v>
      </c>
      <c r="AT70">
        <v>-30.76807825704153</v>
      </c>
      <c r="AU70" t="e">
        <v>#VALUE!</v>
      </c>
      <c r="AV70" t="s">
        <v>1413</v>
      </c>
    </row>
    <row r="71" spans="1:48" x14ac:dyDescent="0.25">
      <c r="A71" s="14">
        <v>7.3999999999999931E-10</v>
      </c>
      <c r="B71" t="s">
        <v>289</v>
      </c>
      <c r="C71" s="4">
        <v>9</v>
      </c>
      <c r="D71" s="4">
        <v>1</v>
      </c>
      <c r="E71" s="4">
        <v>16</v>
      </c>
      <c r="F71" s="4">
        <v>26</v>
      </c>
      <c r="G71" s="4">
        <v>70</v>
      </c>
      <c r="H71" s="4">
        <v>68.91</v>
      </c>
      <c r="I71" s="34">
        <v>18162.833208780001</v>
      </c>
      <c r="J71" s="35">
        <v>13.269786250722124</v>
      </c>
      <c r="K71" s="35">
        <v>11.971855455177206</v>
      </c>
      <c r="L71" s="35">
        <v>7.7703699669471149</v>
      </c>
      <c r="M71" s="35">
        <v>7.3107049968195623</v>
      </c>
      <c r="N71" s="4">
        <v>5.7560000000000002</v>
      </c>
      <c r="O71" s="4">
        <v>8.1954887218045105</v>
      </c>
      <c r="P71" s="35">
        <v>2.9023363807865334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 t="str">
        <f t="shared" si="6"/>
        <v/>
      </c>
      <c r="X71" s="37">
        <f t="shared" si="7"/>
        <v>-0.37857523426017725</v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>
        <f t="shared" si="10"/>
        <v>54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>
        <f t="shared" si="14"/>
        <v>2.9023363815265335</v>
      </c>
      <c r="AH71" s="38" t="str">
        <f t="shared" si="15"/>
        <v xml:space="preserve"> </v>
      </c>
      <c r="AI71" s="1">
        <f t="shared" si="16"/>
        <v>124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289</v>
      </c>
      <c r="AP71" t="s">
        <v>1248</v>
      </c>
      <c r="AQ71" s="22">
        <v>27.053152696886073</v>
      </c>
      <c r="AR71" s="21">
        <v>37.857523426017728</v>
      </c>
      <c r="AS71">
        <v>1.5817733275286683</v>
      </c>
      <c r="AT71">
        <v>-27.053152696886073</v>
      </c>
      <c r="AU71">
        <v>-37.857523426017728</v>
      </c>
      <c r="AV71" t="s">
        <v>1414</v>
      </c>
    </row>
    <row r="72" spans="1:48" x14ac:dyDescent="0.25">
      <c r="A72" s="14">
        <v>7.4999999999999927E-10</v>
      </c>
      <c r="B72" t="s">
        <v>287</v>
      </c>
      <c r="C72" s="4">
        <v>14</v>
      </c>
      <c r="D72" s="4">
        <v>0</v>
      </c>
      <c r="E72" s="4">
        <v>7</v>
      </c>
      <c r="F72" s="4">
        <v>21</v>
      </c>
      <c r="G72" s="4">
        <v>262</v>
      </c>
      <c r="H72" s="4">
        <v>258.73</v>
      </c>
      <c r="I72" s="34">
        <v>69845.234900930009</v>
      </c>
      <c r="J72" s="35">
        <v>22.149644722198442</v>
      </c>
      <c r="K72" s="35">
        <v>19.985323652093314</v>
      </c>
      <c r="L72" s="35">
        <v>17.546023160866909</v>
      </c>
      <c r="M72" s="35">
        <v>14.668139553429027</v>
      </c>
      <c r="N72" s="4">
        <v>11.681000000000001</v>
      </c>
      <c r="O72" s="4">
        <v>6.094459582198013</v>
      </c>
      <c r="P72" s="35">
        <v>1.3771112743013951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 t="str">
        <f t="shared" ref="X72:X135" si="28">IF(ISERROR((IF(((L72/$L$6-1))&lt;($X$5/100),((L72/$L$6-1)),"")))=TRUE," ",((IF(((L72/$L$6-1))&lt;($X$5/100),((L72/$L$6-1)),""))))</f>
        <v/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 t="str">
        <f t="shared" ref="AB72:AB135" si="31">IF(ISERROR((RANK(X72,X$7:X$391,1)))=TRUE," ",((RANK(X72,X$7:X$391,1))))</f>
        <v xml:space="preserve"> 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 t="str">
        <f t="shared" ref="AG72:AG135" si="35">IF(ISERROR((IF((AND(P72&gt;$AG$6,P72&lt;$AG$5))=TRUE,P72+A72," ")))=TRUE," ",((IF((AND(P72&gt;$AG$6,P72&lt;$AG$5))=TRUE,P72+A72," "))))</f>
        <v xml:space="preserve"> </v>
      </c>
      <c r="AH72" s="38" t="str">
        <f t="shared" ref="AH72:AH135" si="36">IF(ISERROR(((IF(P72&lt;$AH$5,P72+A72," "))))=TRUE," ",((IF(P72&lt;$AH$5,P72+A72," "))))</f>
        <v xml:space="preserve"> </v>
      </c>
      <c r="AI72" s="1" t="str">
        <f t="shared" ref="AI72:AJ105" si="37">IF(ISERROR((RANK(AG72,AG$7:AG$391,0)))=TRUE," ",((RANK(AG72,AG$7:AG$391,0))))</f>
        <v xml:space="preserve"> 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287</v>
      </c>
      <c r="AP72" t="s">
        <v>1313</v>
      </c>
      <c r="AQ72" s="22">
        <v>-21.761324624238476</v>
      </c>
      <c r="AR72" s="21">
        <v>-40.321932916806659</v>
      </c>
      <c r="AS72">
        <v>1.2638658060526442</v>
      </c>
      <c r="AT72">
        <v>21.761324624238476</v>
      </c>
      <c r="AU72">
        <v>40.321932916806659</v>
      </c>
      <c r="AV72" t="s">
        <v>1415</v>
      </c>
    </row>
    <row r="73" spans="1:48" x14ac:dyDescent="0.25">
      <c r="A73" s="14">
        <v>7.5999999999999924E-10</v>
      </c>
      <c r="B73" t="s">
        <v>332</v>
      </c>
      <c r="C73" s="4">
        <v>0</v>
      </c>
      <c r="D73" s="4">
        <v>7</v>
      </c>
      <c r="E73" s="4">
        <v>7</v>
      </c>
      <c r="F73" s="4">
        <v>14</v>
      </c>
      <c r="G73" s="4">
        <v>30</v>
      </c>
      <c r="H73" s="4">
        <v>29.73</v>
      </c>
      <c r="I73" s="34">
        <v>14974.00751259</v>
      </c>
      <c r="J73" s="35">
        <v>12.139648836259699</v>
      </c>
      <c r="K73" s="35">
        <v>11.072625698324023</v>
      </c>
      <c r="L73" s="35">
        <v>6.5267056023830623</v>
      </c>
      <c r="M73" s="35">
        <v>6.3129840998033568</v>
      </c>
      <c r="N73" s="4">
        <v>2.4489999999999998</v>
      </c>
      <c r="O73" s="4">
        <v>76.187050359712202</v>
      </c>
      <c r="P73" s="35">
        <v>3.7874201143625967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>
        <f t="shared" si="26"/>
        <v>-0.33265759278988349</v>
      </c>
      <c r="W73" s="37" t="str">
        <f t="shared" si="27"/>
        <v/>
      </c>
      <c r="X73" s="37">
        <f t="shared" si="28"/>
        <v>-0.47803559968622955</v>
      </c>
      <c r="Y73" s="1" t="str">
        <f t="shared" si="29"/>
        <v xml:space="preserve"> </v>
      </c>
      <c r="Z73" s="1">
        <f t="shared" si="30"/>
        <v>93</v>
      </c>
      <c r="AA73" s="1" t="str">
        <f t="shared" si="29"/>
        <v xml:space="preserve"> </v>
      </c>
      <c r="AB73" s="1">
        <f t="shared" si="31"/>
        <v>24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>
        <f t="shared" si="35"/>
        <v>3.7874201151225968</v>
      </c>
      <c r="AH73" s="38" t="str">
        <f t="shared" si="36"/>
        <v xml:space="preserve"> </v>
      </c>
      <c r="AI73" s="1">
        <f t="shared" si="37"/>
        <v>57</v>
      </c>
      <c r="AJ73" s="1" t="str">
        <f t="shared" si="37"/>
        <v xml:space="preserve"> </v>
      </c>
      <c r="AK73" s="25">
        <f t="shared" si="38"/>
        <v>76.187050360472199</v>
      </c>
      <c r="AL73" s="25" t="str">
        <f t="shared" si="39"/>
        <v xml:space="preserve"> </v>
      </c>
      <c r="AM73" s="1">
        <f t="shared" si="40"/>
        <v>5</v>
      </c>
      <c r="AN73" s="1" t="str">
        <f t="shared" si="40"/>
        <v xml:space="preserve"> </v>
      </c>
      <c r="AO73" t="s">
        <v>332</v>
      </c>
      <c r="AP73" t="s">
        <v>1246</v>
      </c>
      <c r="AQ73" s="22">
        <v>33.265759278988348</v>
      </c>
      <c r="AR73" s="21">
        <v>47.803559968622956</v>
      </c>
      <c r="AS73">
        <v>0.90817356205852295</v>
      </c>
      <c r="AT73">
        <v>-33.265759278988348</v>
      </c>
      <c r="AU73">
        <v>-47.803559968622956</v>
      </c>
      <c r="AV73" t="s">
        <v>1416</v>
      </c>
    </row>
    <row r="74" spans="1:48" x14ac:dyDescent="0.25">
      <c r="A74" s="14">
        <v>7.699999999999992E-10</v>
      </c>
      <c r="B74" t="s">
        <v>294</v>
      </c>
      <c r="C74" s="4">
        <v>3</v>
      </c>
      <c r="D74" s="4">
        <v>4</v>
      </c>
      <c r="E74" s="4">
        <v>13</v>
      </c>
      <c r="F74" s="4">
        <v>20</v>
      </c>
      <c r="G74" s="4">
        <v>57</v>
      </c>
      <c r="H74" s="4">
        <v>64.180000000000007</v>
      </c>
      <c r="I74" s="34">
        <v>30252.9141685</v>
      </c>
      <c r="J74" s="35">
        <v>37.554125219426567</v>
      </c>
      <c r="K74" s="35">
        <v>35.695216907675196</v>
      </c>
      <c r="L74" s="35">
        <v>27.459871859791381</v>
      </c>
      <c r="M74" s="35">
        <v>26.37767031682035</v>
      </c>
      <c r="N74" s="4">
        <v>1.798</v>
      </c>
      <c r="O74" s="4">
        <v>3.8106235565819895</v>
      </c>
      <c r="P74" s="35">
        <v>1.0766593954502961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 t="str">
        <f t="shared" si="26"/>
        <v/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294</v>
      </c>
      <c r="AP74" t="s">
        <v>1239</v>
      </c>
      <c r="AQ74" s="22">
        <v>-106.44304182627296</v>
      </c>
      <c r="AR74" s="21">
        <v>-119.60658900802308</v>
      </c>
      <c r="AS74">
        <v>-11.187285758803378</v>
      </c>
      <c r="AT74">
        <v>106.44304182627296</v>
      </c>
      <c r="AU74">
        <v>119.60658900802308</v>
      </c>
      <c r="AV74" t="s">
        <v>1417</v>
      </c>
    </row>
    <row r="75" spans="1:48" x14ac:dyDescent="0.25">
      <c r="A75" s="14">
        <v>7.7999999999999917E-10</v>
      </c>
      <c r="B75" t="s">
        <v>248</v>
      </c>
      <c r="C75" s="4">
        <v>22</v>
      </c>
      <c r="D75" s="4">
        <v>0</v>
      </c>
      <c r="E75" s="4">
        <v>5</v>
      </c>
      <c r="F75" s="4">
        <v>27</v>
      </c>
      <c r="G75" s="4">
        <v>30</v>
      </c>
      <c r="H75" s="4">
        <v>23.81</v>
      </c>
      <c r="I75" s="34">
        <v>24442.58472287</v>
      </c>
      <c r="J75" s="35">
        <v>24.370522006141247</v>
      </c>
      <c r="K75" s="35">
        <v>16.208304969366914</v>
      </c>
      <c r="L75" s="35">
        <v>9.6602263153536683</v>
      </c>
      <c r="M75" s="35">
        <v>8.0450620135268398</v>
      </c>
      <c r="N75" s="4">
        <v>0.97699999999999998</v>
      </c>
      <c r="O75" s="4">
        <v>39.571428571428555</v>
      </c>
      <c r="P75" s="35">
        <v>3.1835363292734145</v>
      </c>
      <c r="Q75" s="36">
        <f t="shared" si="21"/>
        <v>81.481481482261486</v>
      </c>
      <c r="R75" s="36" t="str">
        <f t="shared" si="22"/>
        <v xml:space="preserve"> </v>
      </c>
      <c r="S75" s="37">
        <f t="shared" si="23"/>
        <v>0.25997480128398992</v>
      </c>
      <c r="T75" s="37" t="str">
        <f t="shared" si="24"/>
        <v/>
      </c>
      <c r="U75" s="37" t="str">
        <f t="shared" si="25"/>
        <v/>
      </c>
      <c r="V75" s="37" t="str">
        <f t="shared" si="26"/>
        <v/>
      </c>
      <c r="W75" s="37" t="str">
        <f t="shared" si="27"/>
        <v/>
      </c>
      <c r="X75" s="37" t="str">
        <f t="shared" si="28"/>
        <v/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>
        <f t="shared" si="32"/>
        <v>27</v>
      </c>
      <c r="AD75" s="1" t="str">
        <f t="shared" si="33"/>
        <v xml:space="preserve"> </v>
      </c>
      <c r="AE75" s="1">
        <f t="shared" si="34"/>
        <v>36</v>
      </c>
      <c r="AF75" s="1" t="str">
        <f t="shared" si="34"/>
        <v xml:space="preserve"> </v>
      </c>
      <c r="AG75" s="38">
        <f t="shared" si="35"/>
        <v>3.1835363300534145</v>
      </c>
      <c r="AH75" s="38" t="str">
        <f t="shared" si="36"/>
        <v xml:space="preserve"> </v>
      </c>
      <c r="AI75" s="1">
        <f t="shared" si="37"/>
        <v>91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248</v>
      </c>
      <c r="AP75" t="s">
        <v>1295</v>
      </c>
      <c r="AQ75" s="22">
        <v>-33.969961074724942</v>
      </c>
      <c r="AR75" s="21">
        <v>22.743654413525029</v>
      </c>
      <c r="AS75">
        <v>25.997480050398991</v>
      </c>
      <c r="AT75">
        <v>33.969961074724942</v>
      </c>
      <c r="AU75">
        <v>-22.743654413525029</v>
      </c>
      <c r="AV75" t="s">
        <v>1418</v>
      </c>
    </row>
    <row r="76" spans="1:48" x14ac:dyDescent="0.25">
      <c r="A76" s="14">
        <v>7.8999999999999913E-10</v>
      </c>
      <c r="B76" t="s">
        <v>481</v>
      </c>
      <c r="C76" s="4">
        <v>6</v>
      </c>
      <c r="D76" s="4">
        <v>2</v>
      </c>
      <c r="E76" s="4">
        <v>23</v>
      </c>
      <c r="F76" s="4">
        <v>31</v>
      </c>
      <c r="G76" s="4">
        <v>255</v>
      </c>
      <c r="H76" s="4">
        <v>236.12</v>
      </c>
      <c r="I76" s="34">
        <v>43551.677114159997</v>
      </c>
      <c r="J76" s="35">
        <v>7.355534095511044</v>
      </c>
      <c r="K76" s="35">
        <v>7.4037376144487652</v>
      </c>
      <c r="L76" s="35">
        <v>5.9055282117255725</v>
      </c>
      <c r="M76" s="35">
        <v>6.264489427669611</v>
      </c>
      <c r="N76" s="4">
        <v>32.100999999999999</v>
      </c>
      <c r="O76" s="4">
        <v>22.522900763358777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-0.59565059123021424</v>
      </c>
      <c r="W76" s="37" t="str">
        <f t="shared" si="27"/>
        <v/>
      </c>
      <c r="X76" s="37">
        <f t="shared" si="28"/>
        <v>-0.52771341632999302</v>
      </c>
      <c r="Y76" s="1" t="str">
        <f t="shared" si="29"/>
        <v xml:space="preserve"> </v>
      </c>
      <c r="Z76" s="1">
        <f t="shared" si="30"/>
        <v>16</v>
      </c>
      <c r="AA76" s="1" t="str">
        <f t="shared" si="29"/>
        <v xml:space="preserve"> </v>
      </c>
      <c r="AB76" s="1">
        <f t="shared" si="31"/>
        <v>17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481</v>
      </c>
      <c r="AP76" t="s">
        <v>1313</v>
      </c>
      <c r="AQ76" s="22">
        <v>59.565059123021427</v>
      </c>
      <c r="AR76" s="21">
        <v>52.771341632999302</v>
      </c>
      <c r="AS76">
        <v>7.9959342707098147</v>
      </c>
      <c r="AT76">
        <v>-59.565059123021427</v>
      </c>
      <c r="AU76">
        <v>-52.771341632999302</v>
      </c>
      <c r="AV76" t="s">
        <v>1419</v>
      </c>
    </row>
    <row r="77" spans="1:48" x14ac:dyDescent="0.25">
      <c r="A77" s="14">
        <v>7.999999999999991E-10</v>
      </c>
      <c r="B77" t="s">
        <v>285</v>
      </c>
      <c r="C77" s="4">
        <v>2</v>
      </c>
      <c r="D77" s="4">
        <v>4</v>
      </c>
      <c r="E77" s="4">
        <v>17</v>
      </c>
      <c r="F77" s="4">
        <v>23</v>
      </c>
      <c r="G77" s="4">
        <v>46</v>
      </c>
      <c r="H77" s="4">
        <v>46.75</v>
      </c>
      <c r="I77" s="34">
        <v>44069.449762249998</v>
      </c>
      <c r="J77" s="35">
        <v>11.910828025477706</v>
      </c>
      <c r="K77" s="35">
        <v>11.265060240963855</v>
      </c>
      <c r="L77" s="35" t="s">
        <v>1238</v>
      </c>
      <c r="M77" s="35" t="s">
        <v>1238</v>
      </c>
      <c r="N77" s="4">
        <v>3.9250000000000003</v>
      </c>
      <c r="O77" s="4">
        <v>-6.7695961995249343</v>
      </c>
      <c r="P77" s="35">
        <v>2.787165775401069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>
        <f t="shared" si="26"/>
        <v>-0.34523636115021061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87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2.7871657762010691</v>
      </c>
      <c r="AH77" s="38" t="str">
        <f t="shared" si="36"/>
        <v xml:space="preserve"> </v>
      </c>
      <c r="AI77" s="1">
        <f t="shared" si="37"/>
        <v>129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285</v>
      </c>
      <c r="AP77" t="s">
        <v>1246</v>
      </c>
      <c r="AQ77" s="22">
        <v>34.523636115021063</v>
      </c>
      <c r="AR77" s="21" t="e">
        <v>#VALUE!</v>
      </c>
      <c r="AS77">
        <v>-1.6042780748663055</v>
      </c>
      <c r="AT77">
        <v>-34.523636115021063</v>
      </c>
      <c r="AU77" t="e">
        <v>#VALUE!</v>
      </c>
      <c r="AV77" t="s">
        <v>1420</v>
      </c>
    </row>
    <row r="78" spans="1:48" x14ac:dyDescent="0.25">
      <c r="A78" s="14">
        <v>8.0999999999999906E-10</v>
      </c>
      <c r="B78" t="s">
        <v>908</v>
      </c>
      <c r="C78" s="4">
        <v>20</v>
      </c>
      <c r="D78" s="4">
        <v>0</v>
      </c>
      <c r="E78" s="4">
        <v>16</v>
      </c>
      <c r="F78" s="4">
        <v>36</v>
      </c>
      <c r="G78" s="4">
        <v>2125</v>
      </c>
      <c r="H78" s="4">
        <v>2072.9499999999998</v>
      </c>
      <c r="I78" s="34">
        <v>88125.049323849991</v>
      </c>
      <c r="J78" s="35">
        <v>20.325430442797192</v>
      </c>
      <c r="K78" s="35">
        <v>17.881665890309332</v>
      </c>
      <c r="L78" s="35">
        <v>14.723460065924113</v>
      </c>
      <c r="M78" s="35">
        <v>13.402247003670469</v>
      </c>
      <c r="N78" s="4">
        <v>101.988</v>
      </c>
      <c r="O78" s="4">
        <v>10.150124203477692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908</v>
      </c>
      <c r="AP78" t="s">
        <v>1248</v>
      </c>
      <c r="AQ78" s="22">
        <v>-11.733229372862342</v>
      </c>
      <c r="AR78" s="21">
        <v>-17.748868602987056</v>
      </c>
      <c r="AS78">
        <v>2.510914397356423</v>
      </c>
      <c r="AT78">
        <v>11.733229372862342</v>
      </c>
      <c r="AU78">
        <v>17.748868602987056</v>
      </c>
      <c r="AV78" t="s">
        <v>1421</v>
      </c>
    </row>
    <row r="79" spans="1:48" x14ac:dyDescent="0.25">
      <c r="A79" s="14">
        <v>8.1999999999999903E-10</v>
      </c>
      <c r="B79" t="s">
        <v>591</v>
      </c>
      <c r="C79" s="4">
        <v>15</v>
      </c>
      <c r="D79" s="4">
        <v>0</v>
      </c>
      <c r="E79" s="4">
        <v>2</v>
      </c>
      <c r="F79" s="4">
        <v>17</v>
      </c>
      <c r="G79" s="4">
        <v>535</v>
      </c>
      <c r="H79" s="4">
        <v>435.71</v>
      </c>
      <c r="I79" s="34">
        <v>67770.520319589981</v>
      </c>
      <c r="J79" s="35">
        <v>15.838240639767356</v>
      </c>
      <c r="K79" s="35">
        <v>14.238423580928728</v>
      </c>
      <c r="L79" s="35">
        <v>12.387785095320625</v>
      </c>
      <c r="M79" s="35">
        <v>11.163827195201948</v>
      </c>
      <c r="N79" s="4">
        <v>27.51</v>
      </c>
      <c r="O79" s="4">
        <v>2.1537318975120749</v>
      </c>
      <c r="P79" s="35">
        <v>3.2546877510270598</v>
      </c>
      <c r="Q79" s="36">
        <f t="shared" si="21"/>
        <v>88.235294118467053</v>
      </c>
      <c r="R79" s="36" t="str">
        <f t="shared" si="22"/>
        <v xml:space="preserve"> </v>
      </c>
      <c r="S79" s="37">
        <f t="shared" si="23"/>
        <v>0.22788093079636046</v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>
        <f t="shared" si="32"/>
        <v>35</v>
      </c>
      <c r="AD79" s="1" t="str">
        <f t="shared" si="33"/>
        <v xml:space="preserve"> </v>
      </c>
      <c r="AE79" s="1">
        <f t="shared" si="34"/>
        <v>20</v>
      </c>
      <c r="AF79" s="1" t="str">
        <f t="shared" si="34"/>
        <v xml:space="preserve"> </v>
      </c>
      <c r="AG79" s="38">
        <f t="shared" si="35"/>
        <v>3.2546877518470598</v>
      </c>
      <c r="AH79" s="38" t="str">
        <f t="shared" si="36"/>
        <v xml:space="preserve"> </v>
      </c>
      <c r="AI79" s="1">
        <f t="shared" si="37"/>
        <v>85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591</v>
      </c>
      <c r="AP79" t="s">
        <v>1246</v>
      </c>
      <c r="AQ79" s="22">
        <v>12.933810713325533</v>
      </c>
      <c r="AR79" s="21">
        <v>0.9303741824358891</v>
      </c>
      <c r="AS79">
        <v>22.788092997636046</v>
      </c>
      <c r="AT79">
        <v>-12.933810713325533</v>
      </c>
      <c r="AU79">
        <v>-0.9303741824358891</v>
      </c>
      <c r="AV79" t="s">
        <v>1422</v>
      </c>
    </row>
    <row r="80" spans="1:48" x14ac:dyDescent="0.25">
      <c r="A80" s="14">
        <v>8.2999999999999899E-10</v>
      </c>
      <c r="B80" t="s">
        <v>284</v>
      </c>
      <c r="C80" s="4">
        <v>7</v>
      </c>
      <c r="D80" s="4">
        <v>2</v>
      </c>
      <c r="E80" s="4">
        <v>5</v>
      </c>
      <c r="F80" s="4">
        <v>14</v>
      </c>
      <c r="G80" s="4">
        <v>78</v>
      </c>
      <c r="H80" s="4">
        <v>72.2</v>
      </c>
      <c r="I80" s="34">
        <v>23970.7095214</v>
      </c>
      <c r="J80" s="35">
        <v>28.258317025440313</v>
      </c>
      <c r="K80" s="35">
        <v>23.734385272846811</v>
      </c>
      <c r="L80" s="35">
        <v>16.170717724811716</v>
      </c>
      <c r="M80" s="35">
        <v>14.741058142673229</v>
      </c>
      <c r="N80" s="4">
        <v>2.5550000000000002</v>
      </c>
      <c r="O80" s="4">
        <v>16.136363636363633</v>
      </c>
      <c r="P80" s="35">
        <v>0.75069252077562332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284</v>
      </c>
      <c r="AP80" t="s">
        <v>1242</v>
      </c>
      <c r="AQ80" s="22">
        <v>-55.342000100838298</v>
      </c>
      <c r="AR80" s="21">
        <v>-29.323114816037599</v>
      </c>
      <c r="AS80">
        <v>8.0332409972299068</v>
      </c>
      <c r="AT80">
        <v>55.342000100838298</v>
      </c>
      <c r="AU80">
        <v>29.323114816037599</v>
      </c>
      <c r="AV80" t="s">
        <v>1423</v>
      </c>
    </row>
    <row r="81" spans="1:48" x14ac:dyDescent="0.25">
      <c r="A81" s="14">
        <v>8.3999999999999896E-10</v>
      </c>
      <c r="B81" t="s">
        <v>292</v>
      </c>
      <c r="C81" s="4">
        <v>8</v>
      </c>
      <c r="D81" s="4">
        <v>0</v>
      </c>
      <c r="E81" s="4">
        <v>6</v>
      </c>
      <c r="F81" s="4">
        <v>14</v>
      </c>
      <c r="G81" s="4">
        <v>57</v>
      </c>
      <c r="H81" s="4">
        <v>49.47</v>
      </c>
      <c r="I81" s="34">
        <v>80921.370239099997</v>
      </c>
      <c r="J81" s="35">
        <v>11.518044237485448</v>
      </c>
      <c r="K81" s="35">
        <v>11.215143958286102</v>
      </c>
      <c r="L81" s="35">
        <v>9.6952015770062303</v>
      </c>
      <c r="M81" s="35">
        <v>9.4827059906458349</v>
      </c>
      <c r="N81" s="4">
        <v>4.2949999999999999</v>
      </c>
      <c r="O81" s="4">
        <v>7.914572864321606</v>
      </c>
      <c r="P81" s="35">
        <v>3.4141904184354157</v>
      </c>
      <c r="Q81" s="36" t="str">
        <f t="shared" si="21"/>
        <v xml:space="preserve"> </v>
      </c>
      <c r="R81" s="36" t="str">
        <f t="shared" si="22"/>
        <v xml:space="preserve"> </v>
      </c>
      <c r="S81" s="37">
        <f t="shared" si="23"/>
        <v>0.15221346354466961</v>
      </c>
      <c r="T81" s="37" t="str">
        <f t="shared" si="24"/>
        <v/>
      </c>
      <c r="U81" s="37" t="str">
        <f t="shared" si="25"/>
        <v/>
      </c>
      <c r="V81" s="37">
        <f t="shared" si="26"/>
        <v>-0.3668285243278584</v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>
        <f t="shared" si="30"/>
        <v>81</v>
      </c>
      <c r="AA81" s="1" t="str">
        <f t="shared" si="29"/>
        <v xml:space="preserve"> </v>
      </c>
      <c r="AB81" s="1" t="str">
        <f t="shared" si="31"/>
        <v xml:space="preserve"> </v>
      </c>
      <c r="AC81" s="1">
        <f t="shared" si="32"/>
        <v>79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3.4141904192754158</v>
      </c>
      <c r="AH81" s="38" t="str">
        <f t="shared" si="36"/>
        <v xml:space="preserve"> </v>
      </c>
      <c r="AI81" s="1">
        <f t="shared" si="37"/>
        <v>75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292</v>
      </c>
      <c r="AP81" t="s">
        <v>1313</v>
      </c>
      <c r="AQ81" s="22">
        <v>36.682852432785836</v>
      </c>
      <c r="AR81" s="21">
        <v>22.46394451719339</v>
      </c>
      <c r="AS81">
        <v>15.221346270466963</v>
      </c>
      <c r="AT81">
        <v>-36.682852432785836</v>
      </c>
      <c r="AU81">
        <v>-22.46394451719339</v>
      </c>
      <c r="AV81" t="s">
        <v>1424</v>
      </c>
    </row>
    <row r="82" spans="1:48" x14ac:dyDescent="0.25">
      <c r="A82" s="14">
        <v>8.4999999999999893E-10</v>
      </c>
      <c r="B82" t="s">
        <v>909</v>
      </c>
      <c r="C82" s="4">
        <v>1</v>
      </c>
      <c r="D82" s="4">
        <v>0</v>
      </c>
      <c r="E82" s="4">
        <v>6</v>
      </c>
      <c r="F82" s="4">
        <v>7</v>
      </c>
      <c r="G82" s="4">
        <v>134</v>
      </c>
      <c r="H82" s="4">
        <v>124.86</v>
      </c>
      <c r="I82" s="34">
        <v>14269.341418080001</v>
      </c>
      <c r="J82" s="35">
        <v>26.857388685738869</v>
      </c>
      <c r="K82" s="35">
        <v>24.282380396732787</v>
      </c>
      <c r="L82" s="35">
        <v>16.20551236378877</v>
      </c>
      <c r="M82" s="35">
        <v>15.579492319315035</v>
      </c>
      <c r="N82" s="4">
        <v>5.1420000000000003</v>
      </c>
      <c r="O82" s="4">
        <v>10.343347639484984</v>
      </c>
      <c r="P82" s="35">
        <v>1.7363447060707995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909</v>
      </c>
      <c r="AP82" t="s">
        <v>1293</v>
      </c>
      <c r="AQ82" s="22">
        <v>-47.640798005495967</v>
      </c>
      <c r="AR82" s="21">
        <v>-29.601380207097392</v>
      </c>
      <c r="AS82">
        <v>7.3201986224571636</v>
      </c>
      <c r="AT82">
        <v>47.640798005495967</v>
      </c>
      <c r="AU82">
        <v>29.601380207097392</v>
      </c>
      <c r="AV82" t="s">
        <v>1425</v>
      </c>
    </row>
    <row r="83" spans="1:48" x14ac:dyDescent="0.25">
      <c r="A83" s="14">
        <v>8.5999999999999889E-10</v>
      </c>
      <c r="B83" t="s">
        <v>288</v>
      </c>
      <c r="C83" s="4">
        <v>3</v>
      </c>
      <c r="D83" s="4">
        <v>0</v>
      </c>
      <c r="E83" s="4">
        <v>2</v>
      </c>
      <c r="F83" s="4">
        <v>5</v>
      </c>
      <c r="G83" s="4">
        <v>247.5</v>
      </c>
      <c r="H83" s="4">
        <v>210.33</v>
      </c>
      <c r="I83" s="34">
        <v>515754.06976809003</v>
      </c>
      <c r="J83" s="35">
        <v>20.300164076826562</v>
      </c>
      <c r="K83" s="35">
        <v>19.28925165077036</v>
      </c>
      <c r="L83" s="35" t="s">
        <v>1238</v>
      </c>
      <c r="M83" s="35" t="s">
        <v>1238</v>
      </c>
      <c r="N83" s="4">
        <v>10.361000000000001</v>
      </c>
      <c r="O83" s="4">
        <v>-99.931272507988297</v>
      </c>
      <c r="P83" s="35" t="s">
        <v>137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0.17672229439872469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>
        <f t="shared" si="32"/>
        <v>55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>
        <f t="shared" si="39"/>
        <v>-99.931272507128298</v>
      </c>
      <c r="AM83" s="1" t="str">
        <f t="shared" si="40"/>
        <v xml:space="preserve"> </v>
      </c>
      <c r="AN83" s="1">
        <f t="shared" si="40"/>
        <v>5</v>
      </c>
      <c r="AO83" t="s">
        <v>288</v>
      </c>
      <c r="AP83" t="s">
        <v>1246</v>
      </c>
      <c r="AQ83" s="22">
        <v>-11.594334766307245</v>
      </c>
      <c r="AR83" s="21" t="e">
        <v>#VALUE!</v>
      </c>
      <c r="AS83">
        <v>17.672229353872471</v>
      </c>
      <c r="AT83">
        <v>11.594334766307245</v>
      </c>
      <c r="AU83" t="e">
        <v>#VALUE!</v>
      </c>
      <c r="AV83" t="s">
        <v>1426</v>
      </c>
    </row>
    <row r="84" spans="1:48" x14ac:dyDescent="0.25">
      <c r="A84" s="14">
        <v>8.6999999999999886E-10</v>
      </c>
      <c r="B84" t="s">
        <v>291</v>
      </c>
      <c r="C84" s="4">
        <v>25</v>
      </c>
      <c r="D84" s="4">
        <v>1</v>
      </c>
      <c r="E84" s="4">
        <v>1</v>
      </c>
      <c r="F84" s="4">
        <v>27</v>
      </c>
      <c r="G84" s="4">
        <v>48</v>
      </c>
      <c r="H84" s="4">
        <v>41.94</v>
      </c>
      <c r="I84" s="34">
        <v>58421.305486439996</v>
      </c>
      <c r="J84" s="35">
        <v>26.833013435700575</v>
      </c>
      <c r="K84" s="35">
        <v>23.37792642140468</v>
      </c>
      <c r="L84" s="35">
        <v>20.672028395946544</v>
      </c>
      <c r="M84" s="35">
        <v>18.300002445399734</v>
      </c>
      <c r="N84" s="4">
        <v>1.5629999999999999</v>
      </c>
      <c r="O84" s="4">
        <v>6.3265306122448965</v>
      </c>
      <c r="P84" s="35">
        <v>0</v>
      </c>
      <c r="Q84" s="36">
        <f t="shared" si="21"/>
        <v>92.592592593462598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>
        <f t="shared" si="34"/>
        <v>10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291</v>
      </c>
      <c r="AP84" t="s">
        <v>1313</v>
      </c>
      <c r="AQ84" s="22">
        <v>-47.506802053419349</v>
      </c>
      <c r="AR84" s="21">
        <v>-65.321734460027599</v>
      </c>
      <c r="AS84">
        <v>14.449213161659525</v>
      </c>
      <c r="AT84">
        <v>47.506802053419349</v>
      </c>
      <c r="AU84">
        <v>65.321734460027599</v>
      </c>
      <c r="AV84" t="s">
        <v>1427</v>
      </c>
    </row>
    <row r="85" spans="1:48" x14ac:dyDescent="0.25">
      <c r="A85" s="14">
        <v>8.7999999999999882E-10</v>
      </c>
      <c r="B85" t="s">
        <v>516</v>
      </c>
      <c r="C85" s="4">
        <v>12</v>
      </c>
      <c r="D85" s="4">
        <v>0</v>
      </c>
      <c r="E85" s="4">
        <v>8</v>
      </c>
      <c r="F85" s="4">
        <v>20</v>
      </c>
      <c r="G85" s="4">
        <v>45</v>
      </c>
      <c r="H85" s="4">
        <v>39.49</v>
      </c>
      <c r="I85" s="34">
        <v>8155.2612380800001</v>
      </c>
      <c r="J85" s="35">
        <v>10.196230312419313</v>
      </c>
      <c r="K85" s="35">
        <v>9.4882268140317159</v>
      </c>
      <c r="L85" s="35">
        <v>6.1517269630432878</v>
      </c>
      <c r="M85" s="35">
        <v>5.7963844043015564</v>
      </c>
      <c r="N85" s="4">
        <v>3.8730000000000002</v>
      </c>
      <c r="O85" s="4">
        <v>-13.549107142857148</v>
      </c>
      <c r="P85" s="35">
        <v>1.7852620916687769</v>
      </c>
      <c r="Q85" s="36" t="str">
        <f t="shared" si="21"/>
        <v xml:space="preserve"> </v>
      </c>
      <c r="R85" s="36" t="str">
        <f t="shared" si="22"/>
        <v xml:space="preserve"> </v>
      </c>
      <c r="S85" s="37" t="str">
        <f t="shared" si="23"/>
        <v/>
      </c>
      <c r="T85" s="37" t="str">
        <f t="shared" si="24"/>
        <v/>
      </c>
      <c r="U85" s="37" t="str">
        <f t="shared" si="25"/>
        <v/>
      </c>
      <c r="V85" s="37">
        <f t="shared" si="26"/>
        <v>-0.43949145704818149</v>
      </c>
      <c r="W85" s="37" t="str">
        <f t="shared" si="27"/>
        <v/>
      </c>
      <c r="X85" s="37">
        <f t="shared" si="28"/>
        <v>-0.50802400617142396</v>
      </c>
      <c r="Y85" s="1" t="str">
        <f t="shared" si="29"/>
        <v xml:space="preserve"> </v>
      </c>
      <c r="Z85" s="1">
        <f t="shared" si="30"/>
        <v>53</v>
      </c>
      <c r="AA85" s="1" t="str">
        <f t="shared" si="29"/>
        <v xml:space="preserve"> </v>
      </c>
      <c r="AB85" s="1">
        <f t="shared" si="31"/>
        <v>19</v>
      </c>
      <c r="AC85" s="1" t="str">
        <f t="shared" si="32"/>
        <v xml:space="preserve"> 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516</v>
      </c>
      <c r="AP85" t="s">
        <v>1248</v>
      </c>
      <c r="AQ85" s="22">
        <v>43.94914570481815</v>
      </c>
      <c r="AR85" s="21">
        <v>50.802400617142396</v>
      </c>
      <c r="AS85">
        <v>13.952899468219805</v>
      </c>
      <c r="AT85">
        <v>-43.94914570481815</v>
      </c>
      <c r="AU85">
        <v>-50.802400617142396</v>
      </c>
      <c r="AV85" t="s">
        <v>1428</v>
      </c>
    </row>
    <row r="86" spans="1:48" x14ac:dyDescent="0.25">
      <c r="A86" s="14">
        <v>8.8999999999999879E-10</v>
      </c>
      <c r="B86" t="s">
        <v>552</v>
      </c>
      <c r="C86" s="4">
        <v>12</v>
      </c>
      <c r="D86" s="4">
        <v>0</v>
      </c>
      <c r="E86" s="4">
        <v>10</v>
      </c>
      <c r="F86" s="4">
        <v>22</v>
      </c>
      <c r="G86" s="4">
        <v>144.5</v>
      </c>
      <c r="H86" s="4">
        <v>132.03</v>
      </c>
      <c r="I86" s="34">
        <v>20407.580032499998</v>
      </c>
      <c r="J86" s="35">
        <v>34.063467492260067</v>
      </c>
      <c r="K86" s="35">
        <v>32.713082259663032</v>
      </c>
      <c r="L86" s="35">
        <v>19.741304726007538</v>
      </c>
      <c r="M86" s="35">
        <v>18.715711929631663</v>
      </c>
      <c r="N86" s="4">
        <v>3.8759999999999999</v>
      </c>
      <c r="O86" s="4">
        <v>40.180831826401437</v>
      </c>
      <c r="P86" s="35">
        <v>3.1712489585700223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/>
      </c>
      <c r="V86" s="37" t="str">
        <f t="shared" si="26"/>
        <v/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3.1712489594600224</v>
      </c>
      <c r="AH86" s="38" t="str">
        <f t="shared" si="36"/>
        <v xml:space="preserve"> </v>
      </c>
      <c r="AI86" s="1">
        <f t="shared" si="37"/>
        <v>94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552</v>
      </c>
      <c r="AP86" t="s">
        <v>1254</v>
      </c>
      <c r="AQ86" s="22">
        <v>-87.254151259388919</v>
      </c>
      <c r="AR86" s="21">
        <v>-57.878398543969652</v>
      </c>
      <c r="AS86">
        <v>9.4448231462546328</v>
      </c>
      <c r="AT86">
        <v>87.254151259388919</v>
      </c>
      <c r="AU86">
        <v>57.878398543969652</v>
      </c>
      <c r="AV86" t="s">
        <v>1429</v>
      </c>
    </row>
    <row r="87" spans="1:48" x14ac:dyDescent="0.25">
      <c r="A87" s="14">
        <v>8.9999999999999875E-10</v>
      </c>
      <c r="B87" t="s">
        <v>262</v>
      </c>
      <c r="C87" s="4">
        <v>25</v>
      </c>
      <c r="D87" s="4">
        <v>1</v>
      </c>
      <c r="E87" s="4">
        <v>2</v>
      </c>
      <c r="F87" s="4">
        <v>28</v>
      </c>
      <c r="G87" s="4">
        <v>81</v>
      </c>
      <c r="H87" s="4">
        <v>69.83</v>
      </c>
      <c r="I87" s="34">
        <v>157749.91302077999</v>
      </c>
      <c r="J87" s="35">
        <v>9.203901410307104</v>
      </c>
      <c r="K87" s="35">
        <v>8.232728130157982</v>
      </c>
      <c r="L87" s="35">
        <v>13.023008838120649</v>
      </c>
      <c r="M87" s="35">
        <v>13.044761890842278</v>
      </c>
      <c r="N87" s="4">
        <v>7.5869999999999997</v>
      </c>
      <c r="O87" s="4">
        <v>14.090225563909764</v>
      </c>
      <c r="P87" s="35">
        <v>3.1132750966633256</v>
      </c>
      <c r="Q87" s="36">
        <f t="shared" si="21"/>
        <v>89.285714286614294</v>
      </c>
      <c r="R87" s="36" t="str">
        <f t="shared" si="22"/>
        <v xml:space="preserve"> </v>
      </c>
      <c r="S87" s="37">
        <f t="shared" si="23"/>
        <v>0.15995990352065018</v>
      </c>
      <c r="T87" s="37" t="str">
        <f t="shared" si="24"/>
        <v/>
      </c>
      <c r="U87" s="37" t="str">
        <f t="shared" si="25"/>
        <v/>
      </c>
      <c r="V87" s="37">
        <f t="shared" si="26"/>
        <v>-0.49404189480893046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34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69</v>
      </c>
      <c r="AD87" s="1" t="str">
        <f t="shared" si="33"/>
        <v xml:space="preserve"> </v>
      </c>
      <c r="AE87" s="1">
        <f t="shared" si="34"/>
        <v>16</v>
      </c>
      <c r="AF87" s="1" t="str">
        <f t="shared" si="34"/>
        <v xml:space="preserve"> </v>
      </c>
      <c r="AG87" s="38">
        <f t="shared" si="35"/>
        <v>3.1132750975633257</v>
      </c>
      <c r="AH87" s="38" t="str">
        <f t="shared" si="36"/>
        <v xml:space="preserve"> </v>
      </c>
      <c r="AI87" s="1">
        <f t="shared" si="37"/>
        <v>105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262</v>
      </c>
      <c r="AP87" t="s">
        <v>1246</v>
      </c>
      <c r="AQ87" s="22">
        <v>49.404189480893045</v>
      </c>
      <c r="AR87" s="21">
        <v>-4.1497412720534532</v>
      </c>
      <c r="AS87">
        <v>15.995990262065018</v>
      </c>
      <c r="AT87">
        <v>-49.404189480893045</v>
      </c>
      <c r="AU87">
        <v>4.1497412720534532</v>
      </c>
      <c r="AV87" t="s">
        <v>1430</v>
      </c>
    </row>
    <row r="88" spans="1:48" x14ac:dyDescent="0.25">
      <c r="A88" s="14">
        <v>9.0999999999999872E-10</v>
      </c>
      <c r="B88" t="s">
        <v>308</v>
      </c>
      <c r="C88" s="4">
        <v>10</v>
      </c>
      <c r="D88" s="4">
        <v>1</v>
      </c>
      <c r="E88" s="4">
        <v>4</v>
      </c>
      <c r="F88" s="4">
        <v>15</v>
      </c>
      <c r="G88" s="4">
        <v>32.5</v>
      </c>
      <c r="H88" s="4">
        <v>30.44</v>
      </c>
      <c r="I88" s="34">
        <v>14812.1866446</v>
      </c>
      <c r="J88" s="35">
        <v>14.762366634335597</v>
      </c>
      <c r="K88" s="35">
        <v>14.58552946813608</v>
      </c>
      <c r="L88" s="35">
        <v>13.978721232194118</v>
      </c>
      <c r="M88" s="35">
        <v>11.859039245050891</v>
      </c>
      <c r="N88" s="4">
        <v>2.0870000000000002</v>
      </c>
      <c r="O88" s="4">
        <v>3.8308457711442765</v>
      </c>
      <c r="P88" s="35">
        <v>2.8186596583442838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2.8186596592542839</v>
      </c>
      <c r="AH88" s="38" t="str">
        <f t="shared" si="36"/>
        <v xml:space="preserve"> </v>
      </c>
      <c r="AI88" s="1">
        <f t="shared" si="37"/>
        <v>126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308</v>
      </c>
      <c r="AP88" t="s">
        <v>1239</v>
      </c>
      <c r="AQ88" s="22">
        <v>18.848119754087158</v>
      </c>
      <c r="AR88" s="21">
        <v>-11.792921109410525</v>
      </c>
      <c r="AS88">
        <v>6.7674113009198456</v>
      </c>
      <c r="AT88">
        <v>-18.848119754087158</v>
      </c>
      <c r="AU88">
        <v>11.792921109410525</v>
      </c>
      <c r="AV88" t="s">
        <v>1431</v>
      </c>
    </row>
    <row r="89" spans="1:48" x14ac:dyDescent="0.25">
      <c r="A89" s="14">
        <v>9.1999999999999868E-10</v>
      </c>
      <c r="B89" t="s">
        <v>466</v>
      </c>
      <c r="C89" s="4">
        <v>3</v>
      </c>
      <c r="D89" s="4">
        <v>3</v>
      </c>
      <c r="E89" s="4">
        <v>13</v>
      </c>
      <c r="F89" s="4">
        <v>19</v>
      </c>
      <c r="G89" s="4">
        <v>49</v>
      </c>
      <c r="H89" s="4">
        <v>48.91</v>
      </c>
      <c r="I89" s="34">
        <v>14581.718190979998</v>
      </c>
      <c r="J89" s="35">
        <v>9.5864366914935299</v>
      </c>
      <c r="K89" s="35">
        <v>9.758579409417397</v>
      </c>
      <c r="L89" s="35">
        <v>7.3115904752855378</v>
      </c>
      <c r="M89" s="35">
        <v>7.7067221795855723</v>
      </c>
      <c r="N89" s="4">
        <v>5.0120000000000005</v>
      </c>
      <c r="O89" s="4">
        <v>-5.0757575757575717</v>
      </c>
      <c r="P89" s="35">
        <v>4.1177673277448381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>
        <f t="shared" si="26"/>
        <v>-0.47301311392465561</v>
      </c>
      <c r="W89" s="37" t="str">
        <f t="shared" si="27"/>
        <v/>
      </c>
      <c r="X89" s="37">
        <f t="shared" si="28"/>
        <v>-0.41526549989035311</v>
      </c>
      <c r="Y89" s="1" t="str">
        <f t="shared" si="29"/>
        <v xml:space="preserve"> </v>
      </c>
      <c r="Z89" s="1">
        <f t="shared" si="30"/>
        <v>41</v>
      </c>
      <c r="AA89" s="1" t="str">
        <f t="shared" si="29"/>
        <v xml:space="preserve"> </v>
      </c>
      <c r="AB89" s="1">
        <f t="shared" si="31"/>
        <v>45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4.1177673286648382</v>
      </c>
      <c r="AH89" s="38" t="str">
        <f t="shared" si="36"/>
        <v xml:space="preserve"> </v>
      </c>
      <c r="AI89" s="1">
        <f t="shared" si="37"/>
        <v>45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466</v>
      </c>
      <c r="AP89" t="s">
        <v>1313</v>
      </c>
      <c r="AQ89" s="22">
        <v>47.301311392465564</v>
      </c>
      <c r="AR89" s="21">
        <v>41.52654998903531</v>
      </c>
      <c r="AS89">
        <v>0.18401144960131788</v>
      </c>
      <c r="AT89">
        <v>-47.301311392465564</v>
      </c>
      <c r="AU89">
        <v>-41.52654998903531</v>
      </c>
      <c r="AV89" t="s">
        <v>1432</v>
      </c>
    </row>
    <row r="90" spans="1:48" x14ac:dyDescent="0.25">
      <c r="A90" s="14">
        <v>9.2999999999999865E-10</v>
      </c>
      <c r="B90" t="s">
        <v>228</v>
      </c>
      <c r="C90" s="4">
        <v>13</v>
      </c>
      <c r="D90" s="4">
        <v>3</v>
      </c>
      <c r="E90" s="4">
        <v>13</v>
      </c>
      <c r="F90" s="4">
        <v>29</v>
      </c>
      <c r="G90" s="4">
        <v>145</v>
      </c>
      <c r="H90" s="4">
        <v>133.15</v>
      </c>
      <c r="I90" s="34">
        <v>74908.75078165</v>
      </c>
      <c r="J90" s="35">
        <v>11.257186337504228</v>
      </c>
      <c r="K90" s="35">
        <v>10.854324610744275</v>
      </c>
      <c r="L90" s="35">
        <v>6.6190332269527667</v>
      </c>
      <c r="M90" s="35">
        <v>6.8501107620017079</v>
      </c>
      <c r="N90" s="4">
        <v>11.827999999999999</v>
      </c>
      <c r="O90" s="4">
        <v>5.418894830659525</v>
      </c>
      <c r="P90" s="35">
        <v>3.1340593315809238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/>
      </c>
      <c r="V90" s="37">
        <f t="shared" si="26"/>
        <v>-0.38116843986094062</v>
      </c>
      <c r="W90" s="37" t="str">
        <f t="shared" si="27"/>
        <v/>
      </c>
      <c r="X90" s="37">
        <f t="shared" si="28"/>
        <v>-0.47065182353224999</v>
      </c>
      <c r="Y90" s="1" t="str">
        <f t="shared" si="29"/>
        <v xml:space="preserve"> </v>
      </c>
      <c r="Z90" s="1">
        <f t="shared" si="30"/>
        <v>74</v>
      </c>
      <c r="AA90" s="1" t="str">
        <f t="shared" si="29"/>
        <v xml:space="preserve"> </v>
      </c>
      <c r="AB90" s="1">
        <f t="shared" si="31"/>
        <v>26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3.1340593325109238</v>
      </c>
      <c r="AH90" s="38" t="str">
        <f t="shared" si="36"/>
        <v xml:space="preserve"> </v>
      </c>
      <c r="AI90" s="1">
        <f t="shared" si="37"/>
        <v>101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228</v>
      </c>
      <c r="AP90" t="s">
        <v>1244</v>
      </c>
      <c r="AQ90" s="22">
        <v>38.116843986094061</v>
      </c>
      <c r="AR90" s="21">
        <v>47.065182353224998</v>
      </c>
      <c r="AS90">
        <v>8.8997371385655342</v>
      </c>
      <c r="AT90">
        <v>-38.116843986094061</v>
      </c>
      <c r="AU90">
        <v>-47.065182353224998</v>
      </c>
      <c r="AV90" t="s">
        <v>1433</v>
      </c>
    </row>
    <row r="91" spans="1:48" x14ac:dyDescent="0.25">
      <c r="A91" s="14">
        <v>9.3999999999999862E-10</v>
      </c>
      <c r="B91" t="s">
        <v>509</v>
      </c>
      <c r="C91" s="4">
        <v>10</v>
      </c>
      <c r="D91" s="4">
        <v>5</v>
      </c>
      <c r="E91" s="4">
        <v>5</v>
      </c>
      <c r="F91" s="4">
        <v>20</v>
      </c>
      <c r="G91" s="4">
        <v>161.5</v>
      </c>
      <c r="H91" s="4">
        <v>158.55000000000001</v>
      </c>
      <c r="I91" s="34">
        <v>72259.079895450006</v>
      </c>
      <c r="J91" s="35">
        <v>15.188236421113135</v>
      </c>
      <c r="K91" s="35">
        <v>14.154986161949827</v>
      </c>
      <c r="L91" s="35" t="s">
        <v>1238</v>
      </c>
      <c r="M91" s="35" t="s">
        <v>1238</v>
      </c>
      <c r="N91" s="4">
        <v>10.439</v>
      </c>
      <c r="O91" s="4">
        <v>10.582627118644075</v>
      </c>
      <c r="P91" s="35">
        <v>1.9697256385998108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 t="str">
        <f t="shared" si="35"/>
        <v xml:space="preserve"> </v>
      </c>
      <c r="AH91" s="38" t="str">
        <f t="shared" si="36"/>
        <v xml:space="preserve"> </v>
      </c>
      <c r="AI91" s="1" t="str">
        <f t="shared" si="37"/>
        <v xml:space="preserve"> 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509</v>
      </c>
      <c r="AP91" t="s">
        <v>1246</v>
      </c>
      <c r="AQ91" s="22">
        <v>16.507022639174686</v>
      </c>
      <c r="AR91" s="21" t="e">
        <v>#VALUE!</v>
      </c>
      <c r="AS91">
        <v>1.8606117943866129</v>
      </c>
      <c r="AT91">
        <v>-16.507022639174686</v>
      </c>
      <c r="AU91" t="e">
        <v>#VALUE!</v>
      </c>
      <c r="AV91" t="s">
        <v>1434</v>
      </c>
    </row>
    <row r="92" spans="1:48" x14ac:dyDescent="0.25">
      <c r="A92" s="14">
        <v>9.4999999999999858E-10</v>
      </c>
      <c r="B92" t="s">
        <v>910</v>
      </c>
      <c r="C92" s="4">
        <v>7</v>
      </c>
      <c r="D92" s="4">
        <v>1</v>
      </c>
      <c r="E92" s="4">
        <v>8</v>
      </c>
      <c r="F92" s="4">
        <v>16</v>
      </c>
      <c r="G92" s="4">
        <v>121</v>
      </c>
      <c r="H92" s="4">
        <v>111</v>
      </c>
      <c r="I92" s="34">
        <v>12396.720426</v>
      </c>
      <c r="J92" s="35">
        <v>24.721603563474385</v>
      </c>
      <c r="K92" s="35">
        <v>22.146847565841977</v>
      </c>
      <c r="L92" s="35">
        <v>17.109472312703584</v>
      </c>
      <c r="M92" s="35">
        <v>15.577129300118624</v>
      </c>
      <c r="N92" s="4">
        <v>4.49</v>
      </c>
      <c r="O92" s="4">
        <v>-10.557768924302794</v>
      </c>
      <c r="P92" s="35">
        <v>1.3558558558558558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910</v>
      </c>
      <c r="AP92" t="s">
        <v>1246</v>
      </c>
      <c r="AQ92" s="22">
        <v>-35.89993132969618</v>
      </c>
      <c r="AR92" s="21">
        <v>-36.830676905736716</v>
      </c>
      <c r="AS92">
        <v>9.0090090090090058</v>
      </c>
      <c r="AT92">
        <v>35.89993132969618</v>
      </c>
      <c r="AU92">
        <v>36.830676905736716</v>
      </c>
      <c r="AV92" t="s">
        <v>1435</v>
      </c>
    </row>
    <row r="93" spans="1:48" x14ac:dyDescent="0.25">
      <c r="A93" s="14">
        <v>9.5999999999999855E-10</v>
      </c>
      <c r="B93" t="s">
        <v>911</v>
      </c>
      <c r="C93" s="4">
        <v>4</v>
      </c>
      <c r="D93" s="4">
        <v>0</v>
      </c>
      <c r="E93" s="4">
        <v>5</v>
      </c>
      <c r="F93" s="4">
        <v>9</v>
      </c>
      <c r="G93" s="4">
        <v>58</v>
      </c>
      <c r="H93" s="4">
        <v>54.12</v>
      </c>
      <c r="I93" s="34">
        <v>18202.48694748</v>
      </c>
      <c r="J93" s="35">
        <v>14.340222575516693</v>
      </c>
      <c r="K93" s="35">
        <v>13.445962732919252</v>
      </c>
      <c r="L93" s="35">
        <v>10.867414324126132</v>
      </c>
      <c r="M93" s="35">
        <v>10.260464343411032</v>
      </c>
      <c r="N93" s="4">
        <v>3.774</v>
      </c>
      <c r="O93" s="4">
        <v>15.060975609756088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911</v>
      </c>
      <c r="AP93" t="s">
        <v>1254</v>
      </c>
      <c r="AQ93" s="22">
        <v>21.168735747197331</v>
      </c>
      <c r="AR93" s="21">
        <v>13.0893325633894</v>
      </c>
      <c r="AS93">
        <v>7.1692535107169331</v>
      </c>
      <c r="AT93">
        <v>-21.168735747197331</v>
      </c>
      <c r="AU93">
        <v>-13.0893325633894</v>
      </c>
      <c r="AV93" t="s">
        <v>1436</v>
      </c>
    </row>
    <row r="94" spans="1:48" x14ac:dyDescent="0.25">
      <c r="A94" s="14">
        <v>9.6999999999999851E-10</v>
      </c>
      <c r="B94" t="s">
        <v>498</v>
      </c>
      <c r="C94" s="4">
        <v>15</v>
      </c>
      <c r="D94" s="4">
        <v>2</v>
      </c>
      <c r="E94" s="4">
        <v>8</v>
      </c>
      <c r="F94" s="4">
        <v>25</v>
      </c>
      <c r="G94" s="4">
        <v>60</v>
      </c>
      <c r="H94" s="4">
        <v>44.05</v>
      </c>
      <c r="I94" s="34">
        <v>16566.097375019999</v>
      </c>
      <c r="J94" s="35">
        <v>8.0574355222242531</v>
      </c>
      <c r="K94" s="35">
        <v>7.0031796502384731</v>
      </c>
      <c r="L94" s="35">
        <v>7.8361794737607902</v>
      </c>
      <c r="M94" s="35">
        <v>7.1718672561002128</v>
      </c>
      <c r="N94" s="4">
        <v>5.4670000000000005</v>
      </c>
      <c r="O94" s="4">
        <v>5.3371868978805415</v>
      </c>
      <c r="P94" s="35">
        <v>1.8524404086265611</v>
      </c>
      <c r="Q94" s="36" t="str">
        <f t="shared" si="21"/>
        <v xml:space="preserve"> </v>
      </c>
      <c r="R94" s="36" t="str">
        <f t="shared" si="22"/>
        <v xml:space="preserve"> </v>
      </c>
      <c r="S94" s="37">
        <f t="shared" si="23"/>
        <v>0.36208853672482427</v>
      </c>
      <c r="T94" s="37" t="str">
        <f t="shared" si="24"/>
        <v/>
      </c>
      <c r="U94" s="37" t="str">
        <f t="shared" si="25"/>
        <v/>
      </c>
      <c r="V94" s="37">
        <f t="shared" si="26"/>
        <v>-0.55706557167611259</v>
      </c>
      <c r="W94" s="37" t="str">
        <f t="shared" si="27"/>
        <v/>
      </c>
      <c r="X94" s="37">
        <f t="shared" si="28"/>
        <v>-0.37331220849318036</v>
      </c>
      <c r="Y94" s="1" t="str">
        <f t="shared" si="29"/>
        <v xml:space="preserve"> </v>
      </c>
      <c r="Z94" s="1">
        <f t="shared" si="30"/>
        <v>20</v>
      </c>
      <c r="AA94" s="1" t="str">
        <f t="shared" si="29"/>
        <v xml:space="preserve"> </v>
      </c>
      <c r="AB94" s="1">
        <f t="shared" si="31"/>
        <v>58</v>
      </c>
      <c r="AC94" s="1">
        <f t="shared" si="32"/>
        <v>11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498</v>
      </c>
      <c r="AP94" t="s">
        <v>1262</v>
      </c>
      <c r="AQ94" s="22">
        <v>55.706557167611258</v>
      </c>
      <c r="AR94" s="21">
        <v>37.331220849318036</v>
      </c>
      <c r="AS94">
        <v>36.208853575482422</v>
      </c>
      <c r="AT94">
        <v>-55.706557167611258</v>
      </c>
      <c r="AU94">
        <v>-37.331220849318036</v>
      </c>
      <c r="AV94" t="s">
        <v>1437</v>
      </c>
    </row>
    <row r="95" spans="1:48" x14ac:dyDescent="0.25">
      <c r="A95" s="14">
        <v>9.7999999999999848E-10</v>
      </c>
      <c r="B95" t="s">
        <v>661</v>
      </c>
      <c r="C95" s="4">
        <v>7</v>
      </c>
      <c r="D95" s="4">
        <v>2</v>
      </c>
      <c r="E95" s="4">
        <v>8</v>
      </c>
      <c r="F95" s="4">
        <v>17</v>
      </c>
      <c r="G95" s="4">
        <v>138</v>
      </c>
      <c r="H95" s="4">
        <v>137.96</v>
      </c>
      <c r="I95" s="34">
        <v>57357.596773280005</v>
      </c>
      <c r="J95" s="35" t="s">
        <v>1238</v>
      </c>
      <c r="K95" s="35" t="s">
        <v>1238</v>
      </c>
      <c r="L95" s="35">
        <v>24.139205052229016</v>
      </c>
      <c r="M95" s="35">
        <v>22.892359182196774</v>
      </c>
      <c r="N95" s="4">
        <v>1.93</v>
      </c>
      <c r="O95" s="4">
        <v>12.733644859813081</v>
      </c>
      <c r="P95" s="35">
        <v>3.555378370542186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3.5553783715221861</v>
      </c>
      <c r="AH95" s="38" t="str">
        <f t="shared" si="36"/>
        <v xml:space="preserve"> </v>
      </c>
      <c r="AI95" s="1">
        <f t="shared" si="37"/>
        <v>66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661</v>
      </c>
      <c r="AP95" t="s">
        <v>1254</v>
      </c>
      <c r="AQ95" s="22" t="e">
        <v>#VALUE!</v>
      </c>
      <c r="AR95" s="21">
        <v>-93.050008024528566</v>
      </c>
      <c r="AS95">
        <v>2.8993911278618612E-2</v>
      </c>
      <c r="AT95" t="e">
        <v>#VALUE!</v>
      </c>
      <c r="AU95">
        <v>93.050008024528566</v>
      </c>
      <c r="AV95" t="s">
        <v>1438</v>
      </c>
    </row>
    <row r="96" spans="1:48" x14ac:dyDescent="0.25">
      <c r="A96" s="14">
        <v>9.8999999999999844E-10</v>
      </c>
      <c r="B96" t="s">
        <v>299</v>
      </c>
      <c r="C96" s="4">
        <v>10</v>
      </c>
      <c r="D96" s="4">
        <v>0</v>
      </c>
      <c r="E96" s="4">
        <v>12</v>
      </c>
      <c r="F96" s="4">
        <v>22</v>
      </c>
      <c r="G96" s="4">
        <v>55</v>
      </c>
      <c r="H96" s="4">
        <v>48.92</v>
      </c>
      <c r="I96" s="34">
        <v>33284.678450577201</v>
      </c>
      <c r="J96" s="35">
        <v>11.277086214845552</v>
      </c>
      <c r="K96" s="35">
        <v>10.264372639530004</v>
      </c>
      <c r="L96" s="35">
        <v>7.8833994677294337</v>
      </c>
      <c r="M96" s="35">
        <v>7.1845112894846279</v>
      </c>
      <c r="N96" s="4">
        <v>4.3380000000000001</v>
      </c>
      <c r="O96" s="4">
        <v>1.8309859154929646</v>
      </c>
      <c r="P96" s="35">
        <v>4.3213409648405552</v>
      </c>
      <c r="Q96" s="36" t="str">
        <f t="shared" si="21"/>
        <v xml:space="preserve"> </v>
      </c>
      <c r="R96" s="36" t="str">
        <f t="shared" si="22"/>
        <v xml:space="preserve"> </v>
      </c>
      <c r="S96" s="37" t="str">
        <f t="shared" si="23"/>
        <v/>
      </c>
      <c r="T96" s="37" t="str">
        <f t="shared" si="24"/>
        <v/>
      </c>
      <c r="U96" s="37" t="str">
        <f t="shared" si="25"/>
        <v/>
      </c>
      <c r="V96" s="37">
        <f t="shared" si="26"/>
        <v>-0.38007450112949404</v>
      </c>
      <c r="W96" s="37" t="str">
        <f t="shared" si="27"/>
        <v/>
      </c>
      <c r="X96" s="37">
        <f t="shared" si="28"/>
        <v>-0.36953585372307041</v>
      </c>
      <c r="Y96" s="1" t="str">
        <f t="shared" si="29"/>
        <v xml:space="preserve"> </v>
      </c>
      <c r="Z96" s="1">
        <f t="shared" si="30"/>
        <v>75</v>
      </c>
      <c r="AA96" s="1" t="str">
        <f t="shared" si="29"/>
        <v xml:space="preserve"> </v>
      </c>
      <c r="AB96" s="1">
        <f t="shared" si="31"/>
        <v>61</v>
      </c>
      <c r="AC96" s="1" t="str">
        <f t="shared" si="32"/>
        <v xml:space="preserve"> 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4.3213409658305553</v>
      </c>
      <c r="AH96" s="38" t="str">
        <f t="shared" si="36"/>
        <v xml:space="preserve"> </v>
      </c>
      <c r="AI96" s="1">
        <f t="shared" si="37"/>
        <v>35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299</v>
      </c>
      <c r="AP96" t="s">
        <v>1248</v>
      </c>
      <c r="AQ96" s="22">
        <v>38.007450112949407</v>
      </c>
      <c r="AR96" s="21">
        <v>36.953585372307039</v>
      </c>
      <c r="AS96">
        <v>12.428454619787409</v>
      </c>
      <c r="AT96">
        <v>-38.007450112949407</v>
      </c>
      <c r="AU96">
        <v>-36.953585372307039</v>
      </c>
      <c r="AV96" t="s">
        <v>1439</v>
      </c>
    </row>
    <row r="97" spans="1:48" x14ac:dyDescent="0.25">
      <c r="A97" s="14">
        <v>9.9999999999999841E-10</v>
      </c>
      <c r="B97" t="s">
        <v>539</v>
      </c>
      <c r="C97" s="4">
        <v>4</v>
      </c>
      <c r="D97" s="4">
        <v>1</v>
      </c>
      <c r="E97" s="4">
        <v>5</v>
      </c>
      <c r="F97" s="4">
        <v>10</v>
      </c>
      <c r="G97" s="4">
        <v>73</v>
      </c>
      <c r="H97" s="4">
        <v>65.73</v>
      </c>
      <c r="I97" s="34">
        <v>18414.456690000003</v>
      </c>
      <c r="J97" s="35">
        <v>30.572093023255817</v>
      </c>
      <c r="K97" s="35">
        <v>28.565840938722296</v>
      </c>
      <c r="L97" s="35">
        <v>21.582016558249556</v>
      </c>
      <c r="M97" s="35">
        <v>19.802056429734129</v>
      </c>
      <c r="N97" s="4">
        <v>2.15</v>
      </c>
      <c r="O97" s="4">
        <v>14.973262032085549</v>
      </c>
      <c r="P97" s="35" t="s">
        <v>137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539</v>
      </c>
      <c r="AP97" t="s">
        <v>1293</v>
      </c>
      <c r="AQ97" s="22">
        <v>-68.061320609642493</v>
      </c>
      <c r="AR97" s="21">
        <v>-72.599240975040246</v>
      </c>
      <c r="AS97">
        <v>11.060398600334697</v>
      </c>
      <c r="AT97">
        <v>68.061320609642493</v>
      </c>
      <c r="AU97">
        <v>72.599240975040246</v>
      </c>
      <c r="AV97" t="s">
        <v>1440</v>
      </c>
    </row>
    <row r="98" spans="1:48" x14ac:dyDescent="0.25">
      <c r="A98" s="14">
        <v>1.0099999999999984E-9</v>
      </c>
      <c r="B98" t="s">
        <v>1209</v>
      </c>
      <c r="C98" s="4">
        <v>10</v>
      </c>
      <c r="D98" s="4">
        <v>0</v>
      </c>
      <c r="E98" s="4">
        <v>11</v>
      </c>
      <c r="F98" s="4">
        <v>21</v>
      </c>
      <c r="G98" s="4">
        <v>121</v>
      </c>
      <c r="H98" s="4">
        <v>124.45</v>
      </c>
      <c r="I98" s="34">
        <v>15399.48643305</v>
      </c>
      <c r="J98" s="35">
        <v>12.173530274870389</v>
      </c>
      <c r="K98" s="35">
        <v>10.946433283490194</v>
      </c>
      <c r="L98" s="35">
        <v>9.907925061161821</v>
      </c>
      <c r="M98" s="35">
        <v>9.4182371473928441</v>
      </c>
      <c r="N98" s="4">
        <v>10.223000000000001</v>
      </c>
      <c r="O98" s="4">
        <v>-7.0636363636363564</v>
      </c>
      <c r="P98" s="35">
        <v>2.139815186822017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-0.33079505779342921</v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>
        <f t="shared" si="30"/>
        <v>94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>
        <f t="shared" si="35"/>
        <v>2.1398151878320171</v>
      </c>
      <c r="AH98" s="38" t="str">
        <f t="shared" si="36"/>
        <v xml:space="preserve"> </v>
      </c>
      <c r="AI98" s="1">
        <f t="shared" si="37"/>
        <v>180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1209</v>
      </c>
      <c r="AP98" t="s">
        <v>1242</v>
      </c>
      <c r="AQ98" s="22">
        <v>33.079505779342924</v>
      </c>
      <c r="AR98" s="21">
        <v>20.762717395820129</v>
      </c>
      <c r="AS98">
        <v>-2.7721976697468897</v>
      </c>
      <c r="AT98">
        <v>-33.079505779342924</v>
      </c>
      <c r="AU98">
        <v>-20.762717395820129</v>
      </c>
      <c r="AV98" t="s">
        <v>1441</v>
      </c>
    </row>
    <row r="99" spans="1:48" x14ac:dyDescent="0.25">
      <c r="A99" s="14">
        <v>1.0199999999999983E-9</v>
      </c>
      <c r="B99" t="s">
        <v>467</v>
      </c>
      <c r="C99" s="4">
        <v>2</v>
      </c>
      <c r="D99" s="4">
        <v>0</v>
      </c>
      <c r="E99" s="4">
        <v>18</v>
      </c>
      <c r="F99" s="4">
        <v>20</v>
      </c>
      <c r="G99" s="4">
        <v>100</v>
      </c>
      <c r="H99" s="4">
        <v>98.38</v>
      </c>
      <c r="I99" s="34">
        <v>69725.965158799998</v>
      </c>
      <c r="J99" s="35">
        <v>9.0857037310676034</v>
      </c>
      <c r="K99" s="35">
        <v>8.0009759271307743</v>
      </c>
      <c r="L99" s="35">
        <v>7.797059877571578</v>
      </c>
      <c r="M99" s="35">
        <v>6.9620086052193466</v>
      </c>
      <c r="N99" s="4">
        <v>10.827999999999999</v>
      </c>
      <c r="O99" s="4">
        <v>22.074408117249135</v>
      </c>
      <c r="P99" s="35">
        <v>0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/>
      </c>
      <c r="T99" s="37" t="str">
        <f t="shared" si="24"/>
        <v/>
      </c>
      <c r="U99" s="37" t="str">
        <f t="shared" si="25"/>
        <v/>
      </c>
      <c r="V99" s="37">
        <f t="shared" si="26"/>
        <v>-0.50053947351604577</v>
      </c>
      <c r="W99" s="37" t="str">
        <f t="shared" si="27"/>
        <v/>
      </c>
      <c r="X99" s="37">
        <f t="shared" si="28"/>
        <v>-0.37644074497228297</v>
      </c>
      <c r="Y99" s="1" t="str">
        <f t="shared" si="29"/>
        <v xml:space="preserve"> </v>
      </c>
      <c r="Z99" s="1">
        <f t="shared" si="30"/>
        <v>30</v>
      </c>
      <c r="AA99" s="1" t="str">
        <f t="shared" si="29"/>
        <v xml:space="preserve"> </v>
      </c>
      <c r="AB99" s="1">
        <f t="shared" si="31"/>
        <v>56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467</v>
      </c>
      <c r="AP99" t="s">
        <v>1313</v>
      </c>
      <c r="AQ99" s="22">
        <v>50.053947351604577</v>
      </c>
      <c r="AR99" s="21">
        <v>37.644074497228296</v>
      </c>
      <c r="AS99">
        <v>1.6466761536897856</v>
      </c>
      <c r="AT99">
        <v>-50.053947351604577</v>
      </c>
      <c r="AU99">
        <v>-37.644074497228296</v>
      </c>
      <c r="AV99" t="s">
        <v>1442</v>
      </c>
    </row>
    <row r="100" spans="1:48" x14ac:dyDescent="0.25">
      <c r="A100" s="14">
        <v>1.0299999999999983E-9</v>
      </c>
      <c r="B100" t="s">
        <v>468</v>
      </c>
      <c r="C100" s="4">
        <v>14</v>
      </c>
      <c r="D100" s="4">
        <v>1</v>
      </c>
      <c r="E100" s="4">
        <v>8</v>
      </c>
      <c r="F100" s="4">
        <v>23</v>
      </c>
      <c r="G100" s="4">
        <v>78</v>
      </c>
      <c r="H100" s="4">
        <v>67.760000000000005</v>
      </c>
      <c r="I100" s="34">
        <v>21574.373984240003</v>
      </c>
      <c r="J100" s="35">
        <v>25.330841121495325</v>
      </c>
      <c r="K100" s="35">
        <v>21.301477522791576</v>
      </c>
      <c r="L100" s="35">
        <v>13.08255916736327</v>
      </c>
      <c r="M100" s="35">
        <v>11.557711423532012</v>
      </c>
      <c r="N100" s="4">
        <v>2.6750000000000003</v>
      </c>
      <c r="O100" s="4">
        <v>9.1836734693877577</v>
      </c>
      <c r="P100" s="35">
        <v>0.36599763872491142</v>
      </c>
      <c r="Q100" s="36" t="str">
        <f t="shared" si="21"/>
        <v xml:space="preserve"> </v>
      </c>
      <c r="R100" s="36" t="str">
        <f t="shared" si="22"/>
        <v xml:space="preserve"> </v>
      </c>
      <c r="S100" s="37">
        <f t="shared" si="23"/>
        <v>0.15112160669706012</v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>
        <f t="shared" si="32"/>
        <v>81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468</v>
      </c>
      <c r="AP100" t="s">
        <v>1313</v>
      </c>
      <c r="AQ100" s="22">
        <v>-39.249040220870434</v>
      </c>
      <c r="AR100" s="21">
        <v>-4.6259869277524457</v>
      </c>
      <c r="AS100">
        <v>15.112160566706013</v>
      </c>
      <c r="AT100">
        <v>39.249040220870434</v>
      </c>
      <c r="AU100">
        <v>4.6259869277524457</v>
      </c>
      <c r="AV100" t="s">
        <v>1443</v>
      </c>
    </row>
    <row r="101" spans="1:48" x14ac:dyDescent="0.25">
      <c r="A101" s="14">
        <v>1.0399999999999983E-9</v>
      </c>
      <c r="B101" t="s">
        <v>616</v>
      </c>
      <c r="C101" s="4">
        <v>9</v>
      </c>
      <c r="D101" s="4">
        <v>0</v>
      </c>
      <c r="E101" s="4">
        <v>11</v>
      </c>
      <c r="F101" s="4">
        <v>20</v>
      </c>
      <c r="G101" s="4">
        <v>55</v>
      </c>
      <c r="H101" s="4">
        <v>51.34</v>
      </c>
      <c r="I101" s="34">
        <v>11208.848574260001</v>
      </c>
      <c r="J101" s="35">
        <v>21.763459092835948</v>
      </c>
      <c r="K101" s="35">
        <v>17.703448275862069</v>
      </c>
      <c r="L101" s="35">
        <v>10.22169741488911</v>
      </c>
      <c r="M101" s="35">
        <v>9.3472471894727107</v>
      </c>
      <c r="N101" s="4">
        <v>2.359</v>
      </c>
      <c r="O101" s="4">
        <v>98.903878583473869</v>
      </c>
      <c r="P101" s="35">
        <v>2.362680171406311</v>
      </c>
      <c r="Q101" s="36" t="str">
        <f t="shared" si="21"/>
        <v xml:space="preserve"> 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/>
      </c>
      <c r="X101" s="37" t="str">
        <f t="shared" si="28"/>
        <v/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 t="str">
        <f t="shared" si="32"/>
        <v xml:space="preserve"> 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>
        <f t="shared" si="35"/>
        <v>2.3626801724463111</v>
      </c>
      <c r="AH101" s="38" t="str">
        <f t="shared" si="36"/>
        <v xml:space="preserve"> </v>
      </c>
      <c r="AI101" s="1">
        <f t="shared" si="37"/>
        <v>163</v>
      </c>
      <c r="AJ101" s="1" t="str">
        <f t="shared" si="37"/>
        <v xml:space="preserve"> </v>
      </c>
      <c r="AK101" s="25">
        <f t="shared" si="38"/>
        <v>98.903878584513862</v>
      </c>
      <c r="AL101" s="25" t="str">
        <f t="shared" si="39"/>
        <v xml:space="preserve"> </v>
      </c>
      <c r="AM101" s="1">
        <f t="shared" si="40"/>
        <v>1</v>
      </c>
      <c r="AN101" s="1" t="str">
        <f t="shared" si="40"/>
        <v xml:space="preserve"> </v>
      </c>
      <c r="AO101" t="s">
        <v>616</v>
      </c>
      <c r="AP101" t="s">
        <v>1242</v>
      </c>
      <c r="AQ101" s="22">
        <v>-19.638379792762393</v>
      </c>
      <c r="AR101" s="21">
        <v>18.253365688758215</v>
      </c>
      <c r="AS101">
        <v>7.1289442929489688</v>
      </c>
      <c r="AT101">
        <v>19.638379792762393</v>
      </c>
      <c r="AU101">
        <v>-18.253365688758215</v>
      </c>
      <c r="AV101" t="s">
        <v>1444</v>
      </c>
    </row>
    <row r="102" spans="1:48" x14ac:dyDescent="0.25">
      <c r="A102" s="14">
        <v>1.0499999999999982E-9</v>
      </c>
      <c r="B102" t="s">
        <v>511</v>
      </c>
      <c r="C102" s="4">
        <v>16</v>
      </c>
      <c r="D102" s="4">
        <v>0</v>
      </c>
      <c r="E102" s="4">
        <v>5</v>
      </c>
      <c r="F102" s="4">
        <v>21</v>
      </c>
      <c r="G102" s="4">
        <v>41</v>
      </c>
      <c r="H102" s="4">
        <v>36.96</v>
      </c>
      <c r="I102" s="34">
        <v>16524.317705280002</v>
      </c>
      <c r="J102" s="35">
        <v>9.6880733944954134</v>
      </c>
      <c r="K102" s="35">
        <v>9.1940298507462686</v>
      </c>
      <c r="L102" s="35" t="s">
        <v>1238</v>
      </c>
      <c r="M102" s="35" t="s">
        <v>1238</v>
      </c>
      <c r="N102" s="4">
        <v>3.8149999999999999</v>
      </c>
      <c r="O102" s="4">
        <v>7.1629213483146037</v>
      </c>
      <c r="P102" s="35">
        <v>4.1314935064935066</v>
      </c>
      <c r="Q102" s="36">
        <f t="shared" si="21"/>
        <v>76.190476191526187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>
        <f t="shared" si="26"/>
        <v>-0.46742592742881672</v>
      </c>
      <c r="W102" s="37" t="str">
        <f t="shared" si="27"/>
        <v xml:space="preserve"> </v>
      </c>
      <c r="X102" s="37" t="str">
        <f t="shared" si="28"/>
        <v xml:space="preserve"> </v>
      </c>
      <c r="Y102" s="1" t="str">
        <f t="shared" si="29"/>
        <v xml:space="preserve"> </v>
      </c>
      <c r="Z102" s="1">
        <f t="shared" si="30"/>
        <v>44</v>
      </c>
      <c r="AA102" s="1" t="str">
        <f t="shared" si="29"/>
        <v xml:space="preserve"> 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>
        <f t="shared" si="34"/>
        <v>48</v>
      </c>
      <c r="AF102" s="1" t="str">
        <f t="shared" si="34"/>
        <v xml:space="preserve"> </v>
      </c>
      <c r="AG102" s="38">
        <f t="shared" si="35"/>
        <v>4.1314935075435066</v>
      </c>
      <c r="AH102" s="38" t="str">
        <f t="shared" si="36"/>
        <v xml:space="preserve"> </v>
      </c>
      <c r="AI102" s="1">
        <f t="shared" si="37"/>
        <v>44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511</v>
      </c>
      <c r="AP102" t="s">
        <v>1246</v>
      </c>
      <c r="AQ102" s="22">
        <v>46.742592742881669</v>
      </c>
      <c r="AR102" s="21" t="e">
        <v>#VALUE!</v>
      </c>
      <c r="AS102">
        <v>10.930735930735924</v>
      </c>
      <c r="AT102">
        <v>-46.742592742881669</v>
      </c>
      <c r="AU102" t="e">
        <v>#VALUE!</v>
      </c>
      <c r="AV102" t="s">
        <v>1445</v>
      </c>
    </row>
    <row r="103" spans="1:48" x14ac:dyDescent="0.25">
      <c r="A103" s="14">
        <v>1.0599999999999982E-9</v>
      </c>
      <c r="B103" t="s">
        <v>636</v>
      </c>
      <c r="C103" s="4">
        <v>5</v>
      </c>
      <c r="D103" s="4">
        <v>3</v>
      </c>
      <c r="E103" s="4">
        <v>15</v>
      </c>
      <c r="F103" s="4">
        <v>23</v>
      </c>
      <c r="G103" s="4">
        <v>76</v>
      </c>
      <c r="H103" s="4">
        <v>72.38</v>
      </c>
      <c r="I103" s="34">
        <v>17884.831931119999</v>
      </c>
      <c r="J103" s="35">
        <v>29.103337354242054</v>
      </c>
      <c r="K103" s="35">
        <v>26.787564766839377</v>
      </c>
      <c r="L103" s="35">
        <v>19.47400930476833</v>
      </c>
      <c r="M103" s="35">
        <v>18.146908452332436</v>
      </c>
      <c r="N103" s="4">
        <v>2.4870000000000001</v>
      </c>
      <c r="O103" s="4">
        <v>9.5594713656387711</v>
      </c>
      <c r="P103" s="35">
        <v>1.3663995578889196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636</v>
      </c>
      <c r="AP103" t="s">
        <v>1239</v>
      </c>
      <c r="AQ103" s="22">
        <v>-59.987257208108844</v>
      </c>
      <c r="AR103" s="21">
        <v>-55.740739780828918</v>
      </c>
      <c r="AS103">
        <v>5.0013815971262865</v>
      </c>
      <c r="AT103">
        <v>59.987257208108844</v>
      </c>
      <c r="AU103">
        <v>55.740739780828918</v>
      </c>
      <c r="AV103" t="s">
        <v>1446</v>
      </c>
    </row>
    <row r="104" spans="1:48" x14ac:dyDescent="0.25">
      <c r="A104" s="14">
        <v>1.0699999999999982E-9</v>
      </c>
      <c r="B104" t="s">
        <v>559</v>
      </c>
      <c r="C104" s="4">
        <v>3</v>
      </c>
      <c r="D104" s="4">
        <v>2</v>
      </c>
      <c r="E104" s="4">
        <v>18</v>
      </c>
      <c r="F104" s="4">
        <v>23</v>
      </c>
      <c r="G104" s="4">
        <v>88</v>
      </c>
      <c r="H104" s="4">
        <v>85.29</v>
      </c>
      <c r="I104" s="34">
        <v>11546.379726360001</v>
      </c>
      <c r="J104" s="35">
        <v>17.967137139245843</v>
      </c>
      <c r="K104" s="35">
        <v>17.335365853658537</v>
      </c>
      <c r="L104" s="35">
        <v>12.662664712162011</v>
      </c>
      <c r="M104" s="35">
        <v>12.464777604159519</v>
      </c>
      <c r="N104" s="4">
        <v>4.7469999999999999</v>
      </c>
      <c r="O104" s="4">
        <v>0.35940803382662706</v>
      </c>
      <c r="P104" s="35">
        <v>2.4797748856841366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 t="str">
        <f t="shared" si="26"/>
        <v/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2.4797748867541367</v>
      </c>
      <c r="AH104" s="38" t="str">
        <f t="shared" si="36"/>
        <v xml:space="preserve"> </v>
      </c>
      <c r="AI104" s="1">
        <f t="shared" si="37"/>
        <v>153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559</v>
      </c>
      <c r="AP104" t="s">
        <v>1244</v>
      </c>
      <c r="AQ104" s="22">
        <v>1.2308122672774813</v>
      </c>
      <c r="AR104" s="21">
        <v>-1.2679381531274903</v>
      </c>
      <c r="AS104">
        <v>3.1773947707820271</v>
      </c>
      <c r="AT104">
        <v>-1.2308122672774813</v>
      </c>
      <c r="AU104">
        <v>1.2679381531274903</v>
      </c>
      <c r="AV104" t="s">
        <v>1447</v>
      </c>
    </row>
    <row r="105" spans="1:48" x14ac:dyDescent="0.25">
      <c r="A105" s="14">
        <v>1.0799999999999981E-9</v>
      </c>
      <c r="B105" t="s">
        <v>370</v>
      </c>
      <c r="C105" s="4">
        <v>19</v>
      </c>
      <c r="D105" s="4">
        <v>2</v>
      </c>
      <c r="E105" s="4">
        <v>12</v>
      </c>
      <c r="F105" s="4">
        <v>33</v>
      </c>
      <c r="G105" s="4">
        <v>440</v>
      </c>
      <c r="H105" s="4">
        <v>423.25</v>
      </c>
      <c r="I105" s="34">
        <v>104664.40495912499</v>
      </c>
      <c r="J105" s="35" t="s">
        <v>1238</v>
      </c>
      <c r="K105" s="35">
        <v>34.494702526487366</v>
      </c>
      <c r="L105" s="35">
        <v>10.732112335560011</v>
      </c>
      <c r="M105" s="35">
        <v>9.9412456833364526</v>
      </c>
      <c r="N105" s="4">
        <v>6.6390000000000002</v>
      </c>
      <c r="O105" s="4">
        <v>18.744410659989271</v>
      </c>
      <c r="P105" s="35">
        <v>2.220909627879504E-2</v>
      </c>
      <c r="Q105" s="36" t="str">
        <f t="shared" si="21"/>
        <v xml:space="preserve"> 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 xml:space="preserve"> </v>
      </c>
      <c r="V105" s="37" t="str">
        <f t="shared" si="26"/>
        <v xml:space="preserve"> </v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 t="str">
        <f t="shared" si="31"/>
        <v xml:space="preserve"> </v>
      </c>
      <c r="AC105" s="1" t="str">
        <f t="shared" si="32"/>
        <v xml:space="preserve"> </v>
      </c>
      <c r="AD105" s="1" t="str">
        <f t="shared" si="33"/>
        <v xml:space="preserve"> </v>
      </c>
      <c r="AE105" s="1" t="str">
        <f t="shared" si="34"/>
        <v xml:space="preserve"> 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370</v>
      </c>
      <c r="AP105" t="s">
        <v>1262</v>
      </c>
      <c r="AQ105" s="22" t="e">
        <v>#VALUE!</v>
      </c>
      <c r="AR105" s="21">
        <v>14.171391807755962</v>
      </c>
      <c r="AS105">
        <v>3.9574719432959204</v>
      </c>
      <c r="AT105" t="e">
        <v>#VALUE!</v>
      </c>
      <c r="AU105">
        <v>-14.171391807755962</v>
      </c>
      <c r="AV105" t="s">
        <v>1448</v>
      </c>
    </row>
    <row r="106" spans="1:48" x14ac:dyDescent="0.25">
      <c r="A106" s="14">
        <v>1.0899999999999981E-9</v>
      </c>
      <c r="B106" t="s">
        <v>302</v>
      </c>
      <c r="C106" s="4">
        <v>23</v>
      </c>
      <c r="D106" s="4">
        <v>0</v>
      </c>
      <c r="E106" s="4">
        <v>3</v>
      </c>
      <c r="F106" s="4">
        <v>26</v>
      </c>
      <c r="G106" s="4">
        <v>208</v>
      </c>
      <c r="H106" s="4">
        <v>165.5</v>
      </c>
      <c r="I106" s="34">
        <v>62494.334515999995</v>
      </c>
      <c r="J106" s="35">
        <v>9.8629320619785457</v>
      </c>
      <c r="K106" s="35">
        <v>8.8389233069856861</v>
      </c>
      <c r="L106" s="35">
        <v>8.0797410279021022</v>
      </c>
      <c r="M106" s="35">
        <v>8.2507186849594358</v>
      </c>
      <c r="N106" s="4">
        <v>16.78</v>
      </c>
      <c r="O106" s="4">
        <v>18.002812939521803</v>
      </c>
      <c r="P106" s="35">
        <v>6.4652567975830813E-2</v>
      </c>
      <c r="Q106" s="36">
        <f t="shared" si="21"/>
        <v>88.461538462628468</v>
      </c>
      <c r="R106" s="36" t="str">
        <f t="shared" si="22"/>
        <v xml:space="preserve"> </v>
      </c>
      <c r="S106" s="37">
        <f t="shared" si="23"/>
        <v>0.25679758417157095</v>
      </c>
      <c r="T106" s="37" t="str">
        <f t="shared" si="24"/>
        <v/>
      </c>
      <c r="U106" s="37" t="str">
        <f t="shared" si="25"/>
        <v/>
      </c>
      <c r="V106" s="37">
        <f t="shared" si="26"/>
        <v>-0.45781357326160177</v>
      </c>
      <c r="W106" s="37" t="str">
        <f t="shared" si="27"/>
        <v/>
      </c>
      <c r="X106" s="37">
        <f t="shared" si="28"/>
        <v>-0.35383370459062324</v>
      </c>
      <c r="Y106" s="1" t="str">
        <f t="shared" ref="Y106:Y169" si="41">IF(ISERROR((RANK(U106,U$7:U$391,0)))=TRUE," ",((RANK(U106,U$7:U$391,0))))</f>
        <v xml:space="preserve"> </v>
      </c>
      <c r="Z106" s="1">
        <f t="shared" si="30"/>
        <v>47</v>
      </c>
      <c r="AA106" s="1" t="str">
        <f t="shared" ref="AA106:AA169" si="42">IF(ISERROR((RANK(W106,W$7:W$391,0)))=TRUE," ",((RANK(W106,W$7:W$391,0))))</f>
        <v xml:space="preserve"> </v>
      </c>
      <c r="AB106" s="1">
        <f t="shared" si="31"/>
        <v>66</v>
      </c>
      <c r="AC106" s="1">
        <f t="shared" ref="AC106:AC169" si="43">IF(ISERROR((RANK(S106,S$7:S$391,0)))=TRUE," ",((RANK(S106,S$7:S$391,0))))</f>
        <v>30</v>
      </c>
      <c r="AD106" s="1" t="str">
        <f t="shared" si="33"/>
        <v xml:space="preserve"> </v>
      </c>
      <c r="AE106" s="1">
        <f t="shared" ref="AE106:AE169" si="44">IF(ISERROR((RANK(Q106,Q$7:Q$391,0)))=TRUE," ",((RANK(Q106,Q$7:Q$391,0))))</f>
        <v>17</v>
      </c>
      <c r="AF106" s="1" t="str">
        <f t="shared" ref="AF106:AF169" si="45">IF(ISERROR((RANK(R106,R$7:R$391,0)))=TRUE," ",((RANK(R106,R$7:R$391,0))))</f>
        <v xml:space="preserve"> </v>
      </c>
      <c r="AG106" s="38" t="str">
        <f t="shared" si="35"/>
        <v xml:space="preserve"> </v>
      </c>
      <c r="AH106" s="38" t="str">
        <f t="shared" si="36"/>
        <v xml:space="preserve"> </v>
      </c>
      <c r="AI106" s="1" t="str">
        <f t="shared" ref="AI106:AI169" si="46">IF(ISERROR((RANK(AG106,AG$7:AG$391,0)))=TRUE," ",((RANK(AG106,AG$7:AG$391,0))))</f>
        <v xml:space="preserve"> 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302</v>
      </c>
      <c r="AP106" t="s">
        <v>1313</v>
      </c>
      <c r="AQ106" s="22">
        <v>45.781357326160176</v>
      </c>
      <c r="AR106" s="21">
        <v>35.383370459062327</v>
      </c>
      <c r="AS106">
        <v>25.679758308157098</v>
      </c>
      <c r="AT106">
        <v>-45.781357326160176</v>
      </c>
      <c r="AU106">
        <v>-35.383370459062327</v>
      </c>
      <c r="AV106" t="s">
        <v>1449</v>
      </c>
    </row>
    <row r="107" spans="1:48" x14ac:dyDescent="0.25">
      <c r="A107">
        <v>1.0999999999999981E-9</v>
      </c>
      <c r="B107" t="s">
        <v>469</v>
      </c>
      <c r="C107" s="3">
        <v>2</v>
      </c>
      <c r="D107" s="3">
        <v>1</v>
      </c>
      <c r="E107" s="3">
        <v>5</v>
      </c>
      <c r="F107" s="3">
        <v>8</v>
      </c>
      <c r="G107" s="4">
        <v>105</v>
      </c>
      <c r="H107" s="4">
        <v>112.78</v>
      </c>
      <c r="I107" s="5">
        <v>18421.061147200002</v>
      </c>
      <c r="J107" s="4">
        <v>29.12706611570248</v>
      </c>
      <c r="K107" s="4">
        <v>29.301117173291765</v>
      </c>
      <c r="L107" s="4" t="s">
        <v>1238</v>
      </c>
      <c r="M107" s="4" t="s">
        <v>1238</v>
      </c>
      <c r="N107" s="4">
        <v>3.8719999999999999</v>
      </c>
      <c r="O107" s="4">
        <v>15.5820895522388</v>
      </c>
      <c r="P107" s="4">
        <v>2.1963114027309807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 xml:space="preserve"> </v>
      </c>
      <c r="X107" s="37" t="str">
        <f t="shared" si="28"/>
        <v xml:space="preserve"> </v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2.1963114038309808</v>
      </c>
      <c r="AH107" t="str">
        <f t="shared" si="36"/>
        <v xml:space="preserve"> </v>
      </c>
      <c r="AI107">
        <f t="shared" si="46"/>
        <v>172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469</v>
      </c>
      <c r="AP107" t="s">
        <v>1246</v>
      </c>
      <c r="AQ107">
        <v>-60.117699274487379</v>
      </c>
      <c r="AR107" t="e">
        <v>#VALUE!</v>
      </c>
      <c r="AS107">
        <v>-6.8983862386948092</v>
      </c>
      <c r="AT107">
        <v>60.117699274487379</v>
      </c>
      <c r="AU107" t="e">
        <v>#VALUE!</v>
      </c>
      <c r="AV107" t="s">
        <v>1450</v>
      </c>
    </row>
    <row r="108" spans="1:48" x14ac:dyDescent="0.25">
      <c r="A108">
        <v>1.109999999999998E-9</v>
      </c>
      <c r="B108" t="s">
        <v>306</v>
      </c>
      <c r="C108" s="3">
        <v>6</v>
      </c>
      <c r="D108" s="3">
        <v>2</v>
      </c>
      <c r="E108" s="3">
        <v>17</v>
      </c>
      <c r="F108" s="3">
        <v>25</v>
      </c>
      <c r="G108" s="4">
        <v>74</v>
      </c>
      <c r="H108" s="4">
        <v>69.430000000000007</v>
      </c>
      <c r="I108" s="5">
        <v>59571.387684640002</v>
      </c>
      <c r="J108" s="4">
        <v>24.404217926186291</v>
      </c>
      <c r="K108" s="4">
        <v>22.786347226780443</v>
      </c>
      <c r="L108" s="4">
        <v>15.675429139317153</v>
      </c>
      <c r="M108" s="4">
        <v>14.926722461917663</v>
      </c>
      <c r="N108" s="4">
        <v>2.8450000000000002</v>
      </c>
      <c r="O108" s="4">
        <v>-4.2087542087542085</v>
      </c>
      <c r="P108" s="4">
        <v>2.6184646406452541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2.6184646417552542</v>
      </c>
      <c r="AH108" t="str">
        <f t="shared" si="36"/>
        <v xml:space="preserve"> </v>
      </c>
      <c r="AI108">
        <f t="shared" si="46"/>
        <v>144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306</v>
      </c>
      <c r="AP108" t="s">
        <v>1239</v>
      </c>
      <c r="AQ108">
        <v>-34.155194739218217</v>
      </c>
      <c r="AR108">
        <v>-25.362111742518657</v>
      </c>
      <c r="AS108">
        <v>6.5821690911709529</v>
      </c>
      <c r="AT108">
        <v>34.155194739218217</v>
      </c>
      <c r="AU108">
        <v>25.362111742518657</v>
      </c>
      <c r="AV108" t="s">
        <v>1451</v>
      </c>
    </row>
    <row r="109" spans="1:48" x14ac:dyDescent="0.25">
      <c r="A109">
        <v>1.119999999999998E-9</v>
      </c>
      <c r="B109" t="s">
        <v>304</v>
      </c>
      <c r="C109" s="3">
        <v>2</v>
      </c>
      <c r="D109" s="3">
        <v>5</v>
      </c>
      <c r="E109" s="3">
        <v>11</v>
      </c>
      <c r="F109" s="3">
        <v>18</v>
      </c>
      <c r="G109" s="4">
        <v>150</v>
      </c>
      <c r="H109" s="4">
        <v>153.77000000000001</v>
      </c>
      <c r="I109" s="5">
        <v>19335.420534519999</v>
      </c>
      <c r="J109" s="4">
        <v>24.45062808077596</v>
      </c>
      <c r="K109" s="4">
        <v>24.01530532562861</v>
      </c>
      <c r="L109" s="4">
        <v>16.692640201158184</v>
      </c>
      <c r="M109" s="4">
        <v>16.487861067208552</v>
      </c>
      <c r="N109" s="4">
        <v>6.4030000000000005</v>
      </c>
      <c r="O109" s="4">
        <v>1.3453624564735669</v>
      </c>
      <c r="P109" s="4">
        <v>2.6422579176692458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 t="str">
        <f t="shared" si="28"/>
        <v/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2.6422579187892459</v>
      </c>
      <c r="AH109" t="str">
        <f t="shared" si="36"/>
        <v xml:space="preserve"> </v>
      </c>
      <c r="AI109">
        <f t="shared" si="46"/>
        <v>141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304</v>
      </c>
      <c r="AP109" t="s">
        <v>1239</v>
      </c>
      <c r="AQ109">
        <v>-34.410321264710085</v>
      </c>
      <c r="AR109">
        <v>-33.497118807836969</v>
      </c>
      <c r="AS109">
        <v>-2.4517135982311311</v>
      </c>
      <c r="AT109">
        <v>34.410321264710085</v>
      </c>
      <c r="AU109">
        <v>33.497118807836969</v>
      </c>
      <c r="AV109" t="s">
        <v>1452</v>
      </c>
    </row>
    <row r="110" spans="1:48" x14ac:dyDescent="0.25">
      <c r="A110">
        <v>1.129999999999998E-9</v>
      </c>
      <c r="B110" t="s">
        <v>307</v>
      </c>
      <c r="C110" s="3">
        <v>6</v>
      </c>
      <c r="D110" s="3">
        <v>5</v>
      </c>
      <c r="E110" s="3">
        <v>16</v>
      </c>
      <c r="F110" s="3">
        <v>27</v>
      </c>
      <c r="G110" s="4">
        <v>73</v>
      </c>
      <c r="H110" s="4">
        <v>66.5</v>
      </c>
      <c r="I110" s="5">
        <v>9932.5155439999999</v>
      </c>
      <c r="J110" s="4">
        <v>8.4810610891467917</v>
      </c>
      <c r="K110" s="4">
        <v>8.774244623301227</v>
      </c>
      <c r="L110" s="4" t="s">
        <v>1238</v>
      </c>
      <c r="M110" s="4" t="s">
        <v>1238</v>
      </c>
      <c r="N110" s="4">
        <v>7.8410000000000002</v>
      </c>
      <c r="O110" s="4">
        <v>8.3011049723756898</v>
      </c>
      <c r="P110" s="4">
        <v>4.3834586466165417</v>
      </c>
      <c r="Q110" s="36" t="str">
        <f t="shared" si="21"/>
        <v xml:space="preserve"> </v>
      </c>
      <c r="R110" t="str">
        <f t="shared" si="22"/>
        <v xml:space="preserve"> </v>
      </c>
      <c r="S110" s="37" t="str">
        <f t="shared" si="23"/>
        <v/>
      </c>
      <c r="T110" s="37" t="str">
        <f t="shared" si="24"/>
        <v/>
      </c>
      <c r="U110" s="37" t="str">
        <f t="shared" si="25"/>
        <v/>
      </c>
      <c r="V110" s="37">
        <f t="shared" si="26"/>
        <v>-0.53377797008244565</v>
      </c>
      <c r="W110" s="37" t="str">
        <f t="shared" si="27"/>
        <v xml:space="preserve"> </v>
      </c>
      <c r="X110" s="37" t="str">
        <f t="shared" si="28"/>
        <v xml:space="preserve"> </v>
      </c>
      <c r="Y110" t="str">
        <f t="shared" si="41"/>
        <v xml:space="preserve"> </v>
      </c>
      <c r="Z110" s="1">
        <f t="shared" si="30"/>
        <v>24</v>
      </c>
      <c r="AA110" t="str">
        <f t="shared" si="42"/>
        <v xml:space="preserve"> </v>
      </c>
      <c r="AB110" s="1" t="str">
        <f t="shared" si="31"/>
        <v xml:space="preserve"> </v>
      </c>
      <c r="AC110" t="str">
        <f t="shared" si="43"/>
        <v xml:space="preserve"> </v>
      </c>
      <c r="AD110" s="1" t="str">
        <f t="shared" si="33"/>
        <v xml:space="preserve"> </v>
      </c>
      <c r="AE110" t="str">
        <f t="shared" si="44"/>
        <v xml:space="preserve"> </v>
      </c>
      <c r="AF110" t="str">
        <f t="shared" si="45"/>
        <v xml:space="preserve"> </v>
      </c>
      <c r="AG110">
        <f t="shared" si="35"/>
        <v>4.3834586477465418</v>
      </c>
      <c r="AH110" t="str">
        <f t="shared" si="36"/>
        <v xml:space="preserve"> </v>
      </c>
      <c r="AI110">
        <f t="shared" si="46"/>
        <v>33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307</v>
      </c>
      <c r="AP110" t="s">
        <v>1246</v>
      </c>
      <c r="AQ110">
        <v>53.377797008244563</v>
      </c>
      <c r="AR110" t="e">
        <v>#VALUE!</v>
      </c>
      <c r="AS110">
        <v>9.7744360902255689</v>
      </c>
      <c r="AT110">
        <v>-53.377797008244563</v>
      </c>
      <c r="AU110" t="e">
        <v>#VALUE!</v>
      </c>
      <c r="AV110" t="s">
        <v>1453</v>
      </c>
    </row>
    <row r="111" spans="1:48" x14ac:dyDescent="0.25">
      <c r="A111">
        <v>1.1399999999999979E-9</v>
      </c>
      <c r="B111" t="s">
        <v>454</v>
      </c>
      <c r="C111" s="3">
        <v>29</v>
      </c>
      <c r="D111" s="3">
        <v>0</v>
      </c>
      <c r="E111" s="3">
        <v>7</v>
      </c>
      <c r="F111" s="3">
        <v>36</v>
      </c>
      <c r="G111" s="4">
        <v>50</v>
      </c>
      <c r="H111" s="4">
        <v>46.27</v>
      </c>
      <c r="I111" s="5">
        <v>210296.47297912504</v>
      </c>
      <c r="J111" s="4">
        <v>15.295867768595043</v>
      </c>
      <c r="K111" s="4">
        <v>13.746286393345217</v>
      </c>
      <c r="L111" s="4">
        <v>9.2902662952958419</v>
      </c>
      <c r="M111" s="4">
        <v>8.698260770470835</v>
      </c>
      <c r="N111" s="4">
        <v>3.0249999999999999</v>
      </c>
      <c r="O111" s="4">
        <v>18.62745098039214</v>
      </c>
      <c r="P111" s="4">
        <v>1.9667170953101361</v>
      </c>
      <c r="Q111" s="36">
        <f t="shared" si="21"/>
        <v>80.555555556695552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 t="str">
        <f t="shared" si="28"/>
        <v/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>
        <f t="shared" si="44"/>
        <v>39</v>
      </c>
      <c r="AF111" t="str">
        <f t="shared" si="45"/>
        <v xml:space="preserve"> </v>
      </c>
      <c r="AG111" t="str">
        <f t="shared" si="35"/>
        <v xml:space="preserve"> </v>
      </c>
      <c r="AH111" t="str">
        <f t="shared" si="36"/>
        <v xml:space="preserve"> </v>
      </c>
      <c r="AI111" t="str">
        <f t="shared" si="46"/>
        <v xml:space="preserve"> 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454</v>
      </c>
      <c r="AP111" t="s">
        <v>1262</v>
      </c>
      <c r="AQ111">
        <v>15.915350149396346</v>
      </c>
      <c r="AR111">
        <v>25.70235933717052</v>
      </c>
      <c r="AS111">
        <v>8.0613788631942906</v>
      </c>
      <c r="AT111">
        <v>-15.915350149396346</v>
      </c>
      <c r="AU111">
        <v>-25.70235933717052</v>
      </c>
      <c r="AV111" t="s">
        <v>1454</v>
      </c>
    </row>
    <row r="112" spans="1:48" x14ac:dyDescent="0.25">
      <c r="A112">
        <v>1.1499999999999979E-9</v>
      </c>
      <c r="B112" t="s">
        <v>589</v>
      </c>
      <c r="C112" s="3">
        <v>9</v>
      </c>
      <c r="D112" s="3">
        <v>3</v>
      </c>
      <c r="E112" s="3">
        <v>8</v>
      </c>
      <c r="F112" s="3">
        <v>20</v>
      </c>
      <c r="G112" s="4">
        <v>214</v>
      </c>
      <c r="H112" s="4">
        <v>207</v>
      </c>
      <c r="I112" s="5">
        <v>74125.790234999993</v>
      </c>
      <c r="J112" s="4">
        <v>30.808155975591603</v>
      </c>
      <c r="K112" s="4">
        <v>28.228555843447428</v>
      </c>
      <c r="L112" s="4">
        <v>24.11068574618993</v>
      </c>
      <c r="M112" s="4">
        <v>21.950972312381815</v>
      </c>
      <c r="N112" s="4">
        <v>6.7190000000000003</v>
      </c>
      <c r="O112" s="4">
        <v>-1.480938416422287</v>
      </c>
      <c r="P112" s="4">
        <v>2.9681159420289855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 t="str">
        <f t="shared" si="26"/>
        <v/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>
        <f t="shared" si="35"/>
        <v>2.9681159431789856</v>
      </c>
      <c r="AH112" t="str">
        <f t="shared" si="36"/>
        <v xml:space="preserve"> </v>
      </c>
      <c r="AI112">
        <f t="shared" si="46"/>
        <v>119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589</v>
      </c>
      <c r="AP112" t="s">
        <v>1246</v>
      </c>
      <c r="AQ112">
        <v>-69.359009043548014</v>
      </c>
      <c r="AR112">
        <v>-92.821928754818245</v>
      </c>
      <c r="AS112">
        <v>3.3816425120772875</v>
      </c>
      <c r="AT112">
        <v>69.359009043548014</v>
      </c>
      <c r="AU112">
        <v>92.821928754818245</v>
      </c>
      <c r="AV112" t="s">
        <v>1455</v>
      </c>
    </row>
    <row r="113" spans="1:48" x14ac:dyDescent="0.25">
      <c r="A113">
        <v>1.1599999999999979E-9</v>
      </c>
      <c r="B113" t="s">
        <v>607</v>
      </c>
      <c r="C113" s="3">
        <v>13</v>
      </c>
      <c r="D113" s="3">
        <v>6</v>
      </c>
      <c r="E113" s="3">
        <v>15</v>
      </c>
      <c r="F113" s="3">
        <v>34</v>
      </c>
      <c r="G113" s="4">
        <v>750</v>
      </c>
      <c r="H113" s="4">
        <v>799.87</v>
      </c>
      <c r="I113" s="5">
        <v>22174.645634439999</v>
      </c>
      <c r="J113" s="4" t="s">
        <v>1238</v>
      </c>
      <c r="K113" s="4" t="s">
        <v>1238</v>
      </c>
      <c r="L113" s="4">
        <v>34.151004329518486</v>
      </c>
      <c r="M113" s="4">
        <v>27.272693192352815</v>
      </c>
      <c r="N113" s="4">
        <v>13.409000000000001</v>
      </c>
      <c r="O113" s="4">
        <v>48.002207505518761</v>
      </c>
      <c r="P113" s="4">
        <v>0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 xml:space="preserve"> </v>
      </c>
      <c r="V113" s="37" t="str">
        <f t="shared" si="26"/>
        <v xml:space="preserve"> </v>
      </c>
      <c r="W113" s="37" t="str">
        <f t="shared" si="27"/>
        <v/>
      </c>
      <c r="X113" s="37" t="str">
        <f t="shared" si="28"/>
        <v/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 t="str">
        <f t="shared" si="31"/>
        <v xml:space="preserve"> 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607</v>
      </c>
      <c r="AP113" t="s">
        <v>1248</v>
      </c>
      <c r="AQ113" t="e">
        <v>#VALUE!</v>
      </c>
      <c r="AR113">
        <v>-173.1180105390616</v>
      </c>
      <c r="AS113">
        <v>-6.2347631490117124</v>
      </c>
      <c r="AT113" t="e">
        <v>#VALUE!</v>
      </c>
      <c r="AU113">
        <v>173.1180105390616</v>
      </c>
      <c r="AV113" t="s">
        <v>1456</v>
      </c>
    </row>
    <row r="114" spans="1:48" x14ac:dyDescent="0.25">
      <c r="A114">
        <v>1.1699999999999978E-9</v>
      </c>
      <c r="B114" t="s">
        <v>312</v>
      </c>
      <c r="C114" s="3">
        <v>6</v>
      </c>
      <c r="D114" s="3">
        <v>3</v>
      </c>
      <c r="E114" s="3">
        <v>17</v>
      </c>
      <c r="F114" s="3">
        <v>26</v>
      </c>
      <c r="G114" s="4">
        <v>168.5</v>
      </c>
      <c r="H114" s="4">
        <v>163.69999999999999</v>
      </c>
      <c r="I114" s="5">
        <v>25829.620911400001</v>
      </c>
      <c r="J114" s="4">
        <v>10.408189216683621</v>
      </c>
      <c r="K114" s="4">
        <v>11.590201076182383</v>
      </c>
      <c r="L114" s="4">
        <v>7.0682634837556648</v>
      </c>
      <c r="M114" s="4">
        <v>7.7733036641864377</v>
      </c>
      <c r="N114" s="4">
        <v>15.728</v>
      </c>
      <c r="O114" s="4">
        <v>18.881330309901735</v>
      </c>
      <c r="P114" s="4">
        <v>3.1252290775809413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>
        <f t="shared" si="26"/>
        <v>-0.42783962367892703</v>
      </c>
      <c r="W114" s="37" t="str">
        <f t="shared" si="27"/>
        <v/>
      </c>
      <c r="X114" s="37">
        <f t="shared" si="28"/>
        <v>-0.43472524496720633</v>
      </c>
      <c r="Y114" t="str">
        <f t="shared" si="41"/>
        <v xml:space="preserve"> </v>
      </c>
      <c r="Z114" s="1">
        <f t="shared" si="30"/>
        <v>56</v>
      </c>
      <c r="AA114" t="str">
        <f t="shared" si="42"/>
        <v xml:space="preserve"> </v>
      </c>
      <c r="AB114" s="1">
        <f t="shared" si="31"/>
        <v>35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3.1252290787509414</v>
      </c>
      <c r="AH114" t="str">
        <f t="shared" si="36"/>
        <v xml:space="preserve"> </v>
      </c>
      <c r="AI114">
        <f t="shared" si="46"/>
        <v>103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312</v>
      </c>
      <c r="AP114" t="s">
        <v>1244</v>
      </c>
      <c r="AQ114">
        <v>42.783962367892705</v>
      </c>
      <c r="AR114">
        <v>43.472524496720631</v>
      </c>
      <c r="AS114">
        <v>2.9321930360415527</v>
      </c>
      <c r="AT114">
        <v>-42.783962367892705</v>
      </c>
      <c r="AU114">
        <v>-43.472524496720631</v>
      </c>
      <c r="AV114" t="s">
        <v>1457</v>
      </c>
    </row>
    <row r="115" spans="1:48" x14ac:dyDescent="0.25">
      <c r="A115">
        <v>1.1799999999999978E-9</v>
      </c>
      <c r="B115" t="s">
        <v>305</v>
      </c>
      <c r="C115" s="3">
        <v>6</v>
      </c>
      <c r="D115" s="3">
        <v>1</v>
      </c>
      <c r="E115" s="3">
        <v>11</v>
      </c>
      <c r="F115" s="3">
        <v>18</v>
      </c>
      <c r="G115" s="4">
        <v>61</v>
      </c>
      <c r="H115" s="4">
        <v>61.46</v>
      </c>
      <c r="I115" s="5">
        <v>17441.549388760002</v>
      </c>
      <c r="J115" s="4">
        <v>24.603682946357083</v>
      </c>
      <c r="K115" s="4">
        <v>23.010108573567951</v>
      </c>
      <c r="L115" s="4">
        <v>12.92550046404979</v>
      </c>
      <c r="M115" s="4">
        <v>12.158257778712638</v>
      </c>
      <c r="N115" s="4">
        <v>2.4980000000000002</v>
      </c>
      <c r="O115" s="4">
        <v>7.2103004291845556</v>
      </c>
      <c r="P115" s="4">
        <v>2.6635209892613081</v>
      </c>
      <c r="Q115" s="36" t="str">
        <f t="shared" si="21"/>
        <v xml:space="preserve"> 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 t="str">
        <f t="shared" si="28"/>
        <v/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 t="str">
        <f t="shared" si="31"/>
        <v xml:space="preserve"> </v>
      </c>
      <c r="AC115" t="str">
        <f t="shared" si="43"/>
        <v xml:space="preserve"> </v>
      </c>
      <c r="AD115" s="1" t="str">
        <f t="shared" si="3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>
        <f t="shared" si="35"/>
        <v>2.6635209904413082</v>
      </c>
      <c r="AH115" t="str">
        <f t="shared" si="36"/>
        <v xml:space="preserve"> </v>
      </c>
      <c r="AI115">
        <f t="shared" si="46"/>
        <v>139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305</v>
      </c>
      <c r="AP115" t="s">
        <v>1250</v>
      </c>
      <c r="AQ115">
        <v>-35.251696528606068</v>
      </c>
      <c r="AR115">
        <v>-3.3699313174128775</v>
      </c>
      <c r="AS115">
        <v>-0.74845427920599006</v>
      </c>
      <c r="AT115">
        <v>35.251696528606068</v>
      </c>
      <c r="AU115">
        <v>3.3699313174128775</v>
      </c>
      <c r="AV115" t="s">
        <v>1458</v>
      </c>
    </row>
    <row r="116" spans="1:48" x14ac:dyDescent="0.25">
      <c r="A116">
        <v>1.1899999999999978E-9</v>
      </c>
      <c r="B116" t="s">
        <v>651</v>
      </c>
      <c r="C116" s="3">
        <v>15</v>
      </c>
      <c r="D116" s="3">
        <v>0</v>
      </c>
      <c r="E116" s="3">
        <v>2</v>
      </c>
      <c r="F116" s="3">
        <v>17</v>
      </c>
      <c r="G116" s="4">
        <v>72</v>
      </c>
      <c r="H116" s="4">
        <v>46.12</v>
      </c>
      <c r="I116" s="5">
        <v>19075.479987239996</v>
      </c>
      <c r="J116" s="4">
        <v>10.443840579710143</v>
      </c>
      <c r="K116" s="4">
        <v>9.3435980551053479</v>
      </c>
      <c r="L116" s="4">
        <v>6.3129361315054249</v>
      </c>
      <c r="M116" s="4">
        <v>5.2397478662818742</v>
      </c>
      <c r="N116" s="4">
        <v>4.4160000000000004</v>
      </c>
      <c r="O116" s="4">
        <v>24.745762711864415</v>
      </c>
      <c r="P116" s="4">
        <v>0</v>
      </c>
      <c r="Q116" s="36">
        <f t="shared" si="21"/>
        <v>88.235294118837061</v>
      </c>
      <c r="R116" t="str">
        <f t="shared" si="22"/>
        <v xml:space="preserve"> </v>
      </c>
      <c r="S116" s="37">
        <f t="shared" si="23"/>
        <v>0.56114484073900261</v>
      </c>
      <c r="T116" s="37" t="str">
        <f t="shared" si="24"/>
        <v/>
      </c>
      <c r="U116" s="37" t="str">
        <f t="shared" si="25"/>
        <v/>
      </c>
      <c r="V116" s="37">
        <f t="shared" si="26"/>
        <v>-0.42587979215963478</v>
      </c>
      <c r="W116" s="37" t="str">
        <f t="shared" si="27"/>
        <v/>
      </c>
      <c r="X116" s="37">
        <f t="shared" si="28"/>
        <v>-0.4951315222648881</v>
      </c>
      <c r="Y116" t="str">
        <f t="shared" si="41"/>
        <v xml:space="preserve"> </v>
      </c>
      <c r="Z116" s="1">
        <f t="shared" si="30"/>
        <v>57</v>
      </c>
      <c r="AA116" t="str">
        <f t="shared" si="42"/>
        <v xml:space="preserve"> </v>
      </c>
      <c r="AB116" s="1">
        <f t="shared" si="31"/>
        <v>21</v>
      </c>
      <c r="AC116">
        <f t="shared" si="43"/>
        <v>2</v>
      </c>
      <c r="AD116" s="1" t="str">
        <f t="shared" si="33"/>
        <v xml:space="preserve"> </v>
      </c>
      <c r="AE116">
        <f t="shared" si="44"/>
        <v>19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651</v>
      </c>
      <c r="AP116" t="s">
        <v>1313</v>
      </c>
      <c r="AQ116">
        <v>42.587979215963479</v>
      </c>
      <c r="AR116">
        <v>49.513152226488813</v>
      </c>
      <c r="AS116">
        <v>56.114483954900265</v>
      </c>
      <c r="AT116">
        <v>-42.587979215963479</v>
      </c>
      <c r="AU116">
        <v>-49.513152226488813</v>
      </c>
      <c r="AV116" t="s">
        <v>1459</v>
      </c>
    </row>
    <row r="117" spans="1:48" x14ac:dyDescent="0.25">
      <c r="A117">
        <v>1.1999999999999977E-9</v>
      </c>
      <c r="B117" t="s">
        <v>349</v>
      </c>
      <c r="C117" s="3">
        <v>12</v>
      </c>
      <c r="D117" s="3">
        <v>0</v>
      </c>
      <c r="E117" s="3">
        <v>8</v>
      </c>
      <c r="F117" s="3">
        <v>20</v>
      </c>
      <c r="G117" s="4">
        <v>32</v>
      </c>
      <c r="H117" s="4">
        <v>30.34</v>
      </c>
      <c r="I117" s="5">
        <v>15205.825745059999</v>
      </c>
      <c r="J117" s="4">
        <v>18.410194174757279</v>
      </c>
      <c r="K117" s="4">
        <v>17.03537338573835</v>
      </c>
      <c r="L117" s="4">
        <v>10.998146184163383</v>
      </c>
      <c r="M117" s="4">
        <v>10.318358250346654</v>
      </c>
      <c r="N117" s="4">
        <v>1.6480000000000001</v>
      </c>
      <c r="O117" s="4">
        <v>3.0000000000000027</v>
      </c>
      <c r="P117" s="4">
        <v>3.9782465392221491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/>
      </c>
      <c r="X117" s="37" t="str">
        <f t="shared" si="28"/>
        <v/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3.9782465404221492</v>
      </c>
      <c r="AH117" t="str">
        <f t="shared" si="36"/>
        <v xml:space="preserve"> </v>
      </c>
      <c r="AI117">
        <f t="shared" si="46"/>
        <v>51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349</v>
      </c>
      <c r="AP117" t="s">
        <v>1250</v>
      </c>
      <c r="AQ117">
        <v>-1.2047668223453378</v>
      </c>
      <c r="AR117">
        <v>12.043822300120709</v>
      </c>
      <c r="AS117">
        <v>5.4713249835200983</v>
      </c>
      <c r="AT117">
        <v>1.2047668223453378</v>
      </c>
      <c r="AU117">
        <v>-12.043822300120709</v>
      </c>
      <c r="AV117" t="s">
        <v>1460</v>
      </c>
    </row>
    <row r="118" spans="1:48" x14ac:dyDescent="0.25">
      <c r="A118">
        <v>1.2099999999999977E-9</v>
      </c>
      <c r="B118" t="s">
        <v>528</v>
      </c>
      <c r="C118" s="3">
        <v>16</v>
      </c>
      <c r="D118" s="3">
        <v>1</v>
      </c>
      <c r="E118" s="3">
        <v>7</v>
      </c>
      <c r="F118" s="3">
        <v>24</v>
      </c>
      <c r="G118" s="4">
        <v>106</v>
      </c>
      <c r="H118" s="4">
        <v>94.34</v>
      </c>
      <c r="I118" s="5">
        <v>44371.21908794</v>
      </c>
      <c r="J118" s="4">
        <v>8.3140918304397644</v>
      </c>
      <c r="K118" s="4">
        <v>7.9217398606096232</v>
      </c>
      <c r="L118" s="4" t="s">
        <v>1238</v>
      </c>
      <c r="M118" s="4" t="s">
        <v>1238</v>
      </c>
      <c r="N118" s="4">
        <v>11.347</v>
      </c>
      <c r="O118" s="4">
        <v>4.2922794117646941</v>
      </c>
      <c r="P118" s="4">
        <v>1.743693025227899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>
        <f t="shared" si="26"/>
        <v>-0.54295662661020461</v>
      </c>
      <c r="W118" s="37" t="str">
        <f t="shared" si="27"/>
        <v xml:space="preserve"> </v>
      </c>
      <c r="X118" s="37" t="str">
        <f t="shared" si="28"/>
        <v xml:space="preserve"> </v>
      </c>
      <c r="Y118" t="str">
        <f t="shared" si="41"/>
        <v xml:space="preserve"> </v>
      </c>
      <c r="Z118" s="1">
        <f t="shared" si="30"/>
        <v>22</v>
      </c>
      <c r="AA118" t="str">
        <f t="shared" si="42"/>
        <v xml:space="preserve"> </v>
      </c>
      <c r="AB118" s="1" t="str">
        <f t="shared" si="31"/>
        <v xml:space="preserve"> 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528</v>
      </c>
      <c r="AP118" t="s">
        <v>1246</v>
      </c>
      <c r="AQ118">
        <v>54.295662661020458</v>
      </c>
      <c r="AR118" t="e">
        <v>#VALUE!</v>
      </c>
      <c r="AS118">
        <v>12.359550561797739</v>
      </c>
      <c r="AT118">
        <v>-54.295662661020458</v>
      </c>
      <c r="AU118" t="e">
        <v>#VALUE!</v>
      </c>
      <c r="AV118" t="s">
        <v>1461</v>
      </c>
    </row>
    <row r="119" spans="1:48" x14ac:dyDescent="0.25">
      <c r="A119">
        <v>1.2199999999999976E-9</v>
      </c>
      <c r="B119" t="s">
        <v>295</v>
      </c>
      <c r="C119" s="3">
        <v>19</v>
      </c>
      <c r="D119" s="3">
        <v>2</v>
      </c>
      <c r="E119" s="3">
        <v>11</v>
      </c>
      <c r="F119" s="3">
        <v>32</v>
      </c>
      <c r="G119" s="4">
        <v>24</v>
      </c>
      <c r="H119" s="4">
        <v>18.149999999999999</v>
      </c>
      <c r="I119" s="5">
        <v>7593.7896077999985</v>
      </c>
      <c r="J119" s="4">
        <v>10.497397339502601</v>
      </c>
      <c r="K119" s="4">
        <v>12.296747967479673</v>
      </c>
      <c r="L119" s="4">
        <v>6.0227523074373019</v>
      </c>
      <c r="M119" s="4">
        <v>6.6807835531419713</v>
      </c>
      <c r="N119" s="4">
        <v>1.7290000000000001</v>
      </c>
      <c r="O119" s="4">
        <v>45.29411764705884</v>
      </c>
      <c r="P119" s="4">
        <v>2.0716253443526171</v>
      </c>
      <c r="Q119" s="36" t="str">
        <f t="shared" si="21"/>
        <v xml:space="preserve"> </v>
      </c>
      <c r="R119" t="str">
        <f t="shared" si="22"/>
        <v xml:space="preserve"> </v>
      </c>
      <c r="S119" s="37">
        <f t="shared" si="23"/>
        <v>0.32231405080677689</v>
      </c>
      <c r="T119" s="37" t="str">
        <f t="shared" si="24"/>
        <v/>
      </c>
      <c r="U119" s="37" t="str">
        <f t="shared" si="25"/>
        <v/>
      </c>
      <c r="V119" s="37">
        <f t="shared" si="26"/>
        <v>-0.4229356627631139</v>
      </c>
      <c r="W119" s="37" t="str">
        <f t="shared" si="27"/>
        <v/>
      </c>
      <c r="X119" s="37">
        <f t="shared" si="28"/>
        <v>-0.5183385787705731</v>
      </c>
      <c r="Y119" t="str">
        <f t="shared" si="41"/>
        <v xml:space="preserve"> </v>
      </c>
      <c r="Z119" s="1">
        <f t="shared" si="30"/>
        <v>60</v>
      </c>
      <c r="AA119" t="str">
        <f t="shared" si="42"/>
        <v xml:space="preserve"> </v>
      </c>
      <c r="AB119" s="1">
        <f t="shared" si="31"/>
        <v>18</v>
      </c>
      <c r="AC119">
        <f t="shared" si="43"/>
        <v>15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>
        <f t="shared" si="35"/>
        <v>2.0716253455726172</v>
      </c>
      <c r="AH119" t="str">
        <f t="shared" si="36"/>
        <v xml:space="preserve"> </v>
      </c>
      <c r="AI119">
        <f t="shared" si="46"/>
        <v>187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295</v>
      </c>
      <c r="AP119" t="s">
        <v>1295</v>
      </c>
      <c r="AQ119">
        <v>42.293566276311388</v>
      </c>
      <c r="AR119">
        <v>51.833857877057312</v>
      </c>
      <c r="AS119">
        <v>32.231404958677686</v>
      </c>
      <c r="AT119">
        <v>-42.293566276311388</v>
      </c>
      <c r="AU119">
        <v>-51.833857877057312</v>
      </c>
      <c r="AV119" t="s">
        <v>1462</v>
      </c>
    </row>
    <row r="120" spans="1:48" x14ac:dyDescent="0.25">
      <c r="A120">
        <v>1.2299999999999976E-9</v>
      </c>
      <c r="B120" t="s">
        <v>620</v>
      </c>
      <c r="C120" s="3">
        <v>11</v>
      </c>
      <c r="D120" s="3">
        <v>0</v>
      </c>
      <c r="E120" s="3">
        <v>4</v>
      </c>
      <c r="F120" s="3">
        <v>15</v>
      </c>
      <c r="G120" s="4">
        <v>352.5</v>
      </c>
      <c r="H120" s="4">
        <v>303.08999999999997</v>
      </c>
      <c r="I120" s="5">
        <v>15025.266061079998</v>
      </c>
      <c r="J120" s="4">
        <v>24.609451120493663</v>
      </c>
      <c r="K120" s="4">
        <v>23.029405060405743</v>
      </c>
      <c r="L120" s="4">
        <v>19.448100000000004</v>
      </c>
      <c r="M120" s="4">
        <v>17.282734177215193</v>
      </c>
      <c r="N120" s="4">
        <v>12.316000000000001</v>
      </c>
      <c r="O120" s="4">
        <v>7.0956521739130505</v>
      </c>
      <c r="P120" s="4">
        <v>1.9796100168266852E-2</v>
      </c>
      <c r="Q120" s="36">
        <f t="shared" si="21"/>
        <v>73.333333334563335</v>
      </c>
      <c r="R120" t="str">
        <f t="shared" si="22"/>
        <v xml:space="preserve"> </v>
      </c>
      <c r="S120" s="37">
        <f t="shared" si="23"/>
        <v>0.16302088611567755</v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>
        <f t="shared" si="43"/>
        <v>67</v>
      </c>
      <c r="AD120" s="1" t="str">
        <f t="shared" si="33"/>
        <v xml:space="preserve"> </v>
      </c>
      <c r="AE120">
        <f t="shared" si="44"/>
        <v>59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620</v>
      </c>
      <c r="AP120" t="s">
        <v>1313</v>
      </c>
      <c r="AQ120">
        <v>-35.283405412985132</v>
      </c>
      <c r="AR120">
        <v>-55.533533641164688</v>
      </c>
      <c r="AS120">
        <v>16.302088488567755</v>
      </c>
      <c r="AT120">
        <v>35.283405412985132</v>
      </c>
      <c r="AU120">
        <v>55.533533641164688</v>
      </c>
      <c r="AV120" t="s">
        <v>1463</v>
      </c>
    </row>
    <row r="121" spans="1:48" x14ac:dyDescent="0.25">
      <c r="A121">
        <v>1.2399999999999976E-9</v>
      </c>
      <c r="B121" t="s">
        <v>402</v>
      </c>
      <c r="C121" s="3">
        <v>19</v>
      </c>
      <c r="D121" s="3">
        <v>0</v>
      </c>
      <c r="E121" s="3">
        <v>3</v>
      </c>
      <c r="F121" s="3">
        <v>22</v>
      </c>
      <c r="G121" s="4">
        <v>75</v>
      </c>
      <c r="H121" s="4">
        <v>62.53</v>
      </c>
      <c r="I121" s="5">
        <v>69417.153935349997</v>
      </c>
      <c r="J121" s="4">
        <v>15.240068242749208</v>
      </c>
      <c r="K121" s="4">
        <v>14.859790874524714</v>
      </c>
      <c r="L121" s="4">
        <v>5.1940147119854636</v>
      </c>
      <c r="M121" s="4">
        <v>5.2904476890544752</v>
      </c>
      <c r="N121" s="4">
        <v>4.1029999999999998</v>
      </c>
      <c r="O121" s="4">
        <v>-9.6255506607929568</v>
      </c>
      <c r="P121" s="4">
        <v>2.1189828882136572</v>
      </c>
      <c r="Q121" s="36">
        <f t="shared" si="21"/>
        <v>86.363636364876356</v>
      </c>
      <c r="R121" t="str">
        <f t="shared" si="22"/>
        <v xml:space="preserve"> </v>
      </c>
      <c r="S121" s="37">
        <f t="shared" si="23"/>
        <v>0.19942427758735326</v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-0.58461574038631259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8</v>
      </c>
      <c r="AC121">
        <f t="shared" si="43"/>
        <v>47</v>
      </c>
      <c r="AD121" s="1" t="str">
        <f t="shared" si="33"/>
        <v xml:space="preserve"> </v>
      </c>
      <c r="AE121">
        <f t="shared" si="44"/>
        <v>26</v>
      </c>
      <c r="AF121" t="str">
        <f t="shared" si="45"/>
        <v xml:space="preserve"> </v>
      </c>
      <c r="AG121">
        <f t="shared" si="35"/>
        <v>2.1189828894536573</v>
      </c>
      <c r="AH121" t="str">
        <f t="shared" si="36"/>
        <v xml:space="preserve"> </v>
      </c>
      <c r="AI121">
        <f t="shared" si="46"/>
        <v>183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402</v>
      </c>
      <c r="AP121" t="s">
        <v>1295</v>
      </c>
      <c r="AQ121">
        <v>16.222092052736404</v>
      </c>
      <c r="AR121">
        <v>58.461574038631255</v>
      </c>
      <c r="AS121">
        <v>19.942427634735328</v>
      </c>
      <c r="AT121">
        <v>-16.222092052736404</v>
      </c>
      <c r="AU121">
        <v>-58.461574038631255</v>
      </c>
      <c r="AV121" t="s">
        <v>1464</v>
      </c>
    </row>
    <row r="122" spans="1:48" x14ac:dyDescent="0.25">
      <c r="A122">
        <v>1.2499999999999975E-9</v>
      </c>
      <c r="B122" t="s">
        <v>461</v>
      </c>
      <c r="C122" s="3">
        <v>17</v>
      </c>
      <c r="D122" s="3">
        <v>1</v>
      </c>
      <c r="E122" s="3">
        <v>12</v>
      </c>
      <c r="F122" s="3">
        <v>30</v>
      </c>
      <c r="G122" s="4">
        <v>300</v>
      </c>
      <c r="H122" s="4">
        <v>288.69</v>
      </c>
      <c r="I122" s="5">
        <v>126962.74010633999</v>
      </c>
      <c r="J122" s="4">
        <v>35.287862119545281</v>
      </c>
      <c r="K122" s="4">
        <v>33.666472303206994</v>
      </c>
      <c r="L122" s="4">
        <v>19.804767480942122</v>
      </c>
      <c r="M122" s="4">
        <v>18.153547411190811</v>
      </c>
      <c r="N122" s="4">
        <v>8.1810000000000009</v>
      </c>
      <c r="O122" s="4">
        <v>15.387870239774346</v>
      </c>
      <c r="P122" s="4">
        <v>0.92590668190792902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461</v>
      </c>
      <c r="AP122" t="s">
        <v>1239</v>
      </c>
      <c r="AQ122">
        <v>-93.984909858493509</v>
      </c>
      <c r="AR122">
        <v>-58.385933291815427</v>
      </c>
      <c r="AS122">
        <v>3.9176971838304153</v>
      </c>
      <c r="AT122">
        <v>93.984909858493509</v>
      </c>
      <c r="AU122">
        <v>58.385933291815427</v>
      </c>
      <c r="AV122" t="s">
        <v>1465</v>
      </c>
    </row>
    <row r="123" spans="1:48" x14ac:dyDescent="0.25">
      <c r="A123">
        <v>1.2599999999999975E-9</v>
      </c>
      <c r="B123" t="s">
        <v>655</v>
      </c>
      <c r="C123" s="3">
        <v>3</v>
      </c>
      <c r="D123" s="3">
        <v>1</v>
      </c>
      <c r="E123" s="3">
        <v>10</v>
      </c>
      <c r="F123" s="3">
        <v>14</v>
      </c>
      <c r="G123" s="4">
        <v>10.5</v>
      </c>
      <c r="H123" s="4">
        <v>10.85</v>
      </c>
      <c r="I123" s="5">
        <v>8183.0344662500002</v>
      </c>
      <c r="J123" s="4">
        <v>16.76970633693972</v>
      </c>
      <c r="K123" s="4">
        <v>15.932452276064609</v>
      </c>
      <c r="L123" s="4">
        <v>11.990036800600826</v>
      </c>
      <c r="M123" s="4">
        <v>11.580639662375024</v>
      </c>
      <c r="N123" s="4">
        <v>0.68100000000000005</v>
      </c>
      <c r="O123" s="4">
        <v>4.7692307692307736</v>
      </c>
      <c r="P123" s="4">
        <v>3.8894009216589858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3.8894009229189859</v>
      </c>
      <c r="AH123" t="str">
        <f t="shared" si="36"/>
        <v xml:space="preserve"> </v>
      </c>
      <c r="AI123">
        <f t="shared" si="46"/>
        <v>52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655</v>
      </c>
      <c r="AP123" t="s">
        <v>1239</v>
      </c>
      <c r="AQ123">
        <v>7.8133449653543963</v>
      </c>
      <c r="AR123">
        <v>4.1113120518173503</v>
      </c>
      <c r="AS123">
        <v>-3.2258064516129004</v>
      </c>
      <c r="AT123">
        <v>-7.8133449653543963</v>
      </c>
      <c r="AU123">
        <v>-4.1113120518173503</v>
      </c>
      <c r="AV123" t="s">
        <v>1466</v>
      </c>
    </row>
    <row r="124" spans="1:48" x14ac:dyDescent="0.25">
      <c r="A124">
        <v>1.2699999999999975E-9</v>
      </c>
      <c r="B124" t="s">
        <v>296</v>
      </c>
      <c r="C124" s="3">
        <v>2</v>
      </c>
      <c r="D124" s="3">
        <v>6</v>
      </c>
      <c r="E124" s="3">
        <v>7</v>
      </c>
      <c r="F124" s="3">
        <v>15</v>
      </c>
      <c r="G124" s="4">
        <v>45</v>
      </c>
      <c r="H124" s="4">
        <v>46.74</v>
      </c>
      <c r="I124" s="5">
        <v>14075.74646622</v>
      </c>
      <c r="J124" s="4">
        <v>18.322226577812621</v>
      </c>
      <c r="K124" s="4">
        <v>18.540261800872671</v>
      </c>
      <c r="L124" s="4">
        <v>12.242000023824762</v>
      </c>
      <c r="M124" s="4">
        <v>13.564162467002639</v>
      </c>
      <c r="N124" s="4">
        <v>2.5209999999999999</v>
      </c>
      <c r="O124" s="4">
        <v>-4.1444866920152093</v>
      </c>
      <c r="P124" s="4">
        <v>3.0744544287548141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3.0744544300248142</v>
      </c>
      <c r="AH124" t="str">
        <f t="shared" si="36"/>
        <v xml:space="preserve"> </v>
      </c>
      <c r="AI124">
        <f t="shared" si="46"/>
        <v>111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296</v>
      </c>
      <c r="AP124" t="s">
        <v>1239</v>
      </c>
      <c r="AQ124">
        <v>-0.72119016627112398</v>
      </c>
      <c r="AR124">
        <v>2.0962704562046075</v>
      </c>
      <c r="AS124">
        <v>-3.7227214377406947</v>
      </c>
      <c r="AT124">
        <v>0.72119016627112398</v>
      </c>
      <c r="AU124">
        <v>-2.0962704562046075</v>
      </c>
      <c r="AV124" t="s">
        <v>1467</v>
      </c>
    </row>
    <row r="125" spans="1:48" x14ac:dyDescent="0.25">
      <c r="A125">
        <v>1.2799999999999974E-9</v>
      </c>
      <c r="B125" t="s">
        <v>1210</v>
      </c>
      <c r="C125" s="3">
        <v>11</v>
      </c>
      <c r="D125" s="3">
        <v>0</v>
      </c>
      <c r="E125" s="3">
        <v>14</v>
      </c>
      <c r="F125" s="3">
        <v>25</v>
      </c>
      <c r="G125" s="4">
        <v>42</v>
      </c>
      <c r="H125" s="4">
        <v>32.26</v>
      </c>
      <c r="I125" s="5">
        <v>4889.9516698199996</v>
      </c>
      <c r="J125" s="4">
        <v>6.504032258064516</v>
      </c>
      <c r="K125" s="4">
        <v>6.5716031778366268</v>
      </c>
      <c r="L125" s="4">
        <v>8.2690980629808877</v>
      </c>
      <c r="M125" s="4">
        <v>8.4060810261505807</v>
      </c>
      <c r="N125" s="4">
        <v>4.9089999999999998</v>
      </c>
      <c r="O125" s="4">
        <v>-1.2273641851106629</v>
      </c>
      <c r="P125" s="4">
        <v>0</v>
      </c>
      <c r="Q125" s="36" t="str">
        <f t="shared" si="21"/>
        <v xml:space="preserve"> </v>
      </c>
      <c r="R125" t="str">
        <f t="shared" si="22"/>
        <v xml:space="preserve"> </v>
      </c>
      <c r="S125" s="37">
        <f t="shared" si="23"/>
        <v>0.30192188596691893</v>
      </c>
      <c r="T125" s="37" t="str">
        <f t="shared" si="24"/>
        <v/>
      </c>
      <c r="U125" s="37" t="str">
        <f t="shared" si="25"/>
        <v/>
      </c>
      <c r="V125" s="37">
        <f t="shared" si="26"/>
        <v>-0.64245946466715642</v>
      </c>
      <c r="W125" s="37" t="str">
        <f t="shared" si="27"/>
        <v/>
      </c>
      <c r="X125" s="37">
        <f t="shared" si="28"/>
        <v>-0.33869013334941334</v>
      </c>
      <c r="Y125" t="str">
        <f t="shared" si="41"/>
        <v xml:space="preserve"> </v>
      </c>
      <c r="Z125" s="1">
        <f t="shared" si="30"/>
        <v>6</v>
      </c>
      <c r="AA125" t="str">
        <f t="shared" si="42"/>
        <v xml:space="preserve"> </v>
      </c>
      <c r="AB125" s="1">
        <f t="shared" si="31"/>
        <v>74</v>
      </c>
      <c r="AC125">
        <f t="shared" si="43"/>
        <v>18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1210</v>
      </c>
      <c r="AP125" t="s">
        <v>1248</v>
      </c>
      <c r="AQ125">
        <v>64.245946466715637</v>
      </c>
      <c r="AR125">
        <v>33.869013334941336</v>
      </c>
      <c r="AS125">
        <v>30.192188468691896</v>
      </c>
      <c r="AT125">
        <v>-64.245946466715637</v>
      </c>
      <c r="AU125">
        <v>-33.869013334941336</v>
      </c>
      <c r="AV125" t="s">
        <v>1468</v>
      </c>
    </row>
    <row r="126" spans="1:48" x14ac:dyDescent="0.25">
      <c r="A126">
        <v>1.2899999999999974E-9</v>
      </c>
      <c r="B126" t="s">
        <v>912</v>
      </c>
      <c r="C126" s="3">
        <v>5</v>
      </c>
      <c r="D126" s="3">
        <v>1</v>
      </c>
      <c r="E126" s="3">
        <v>6</v>
      </c>
      <c r="F126" s="3">
        <v>12</v>
      </c>
      <c r="G126" s="4">
        <v>85</v>
      </c>
      <c r="H126" s="4">
        <v>82.18</v>
      </c>
      <c r="I126" s="5">
        <v>18828.496807120002</v>
      </c>
      <c r="J126" s="4">
        <v>37.001350742908599</v>
      </c>
      <c r="K126" s="4">
        <v>31.187855787476281</v>
      </c>
      <c r="L126" s="4">
        <v>24.00303387427131</v>
      </c>
      <c r="M126" s="4">
        <v>20.518148956228956</v>
      </c>
      <c r="N126" s="4">
        <v>2.6350000000000002</v>
      </c>
      <c r="O126" s="4">
        <v>17.111111111111121</v>
      </c>
      <c r="P126" s="4" t="s">
        <v>137</v>
      </c>
      <c r="Q126" s="36" t="str">
        <f t="shared" si="21"/>
        <v xml:space="preserve"> 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/>
      </c>
      <c r="V126" s="37" t="str">
        <f t="shared" si="26"/>
        <v/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912</v>
      </c>
      <c r="AP126" t="s">
        <v>1244</v>
      </c>
      <c r="AQ126">
        <v>-103.40432254551435</v>
      </c>
      <c r="AR126">
        <v>-91.960997556264729</v>
      </c>
      <c r="AS126">
        <v>3.4314918471647582</v>
      </c>
      <c r="AT126">
        <v>103.40432254551435</v>
      </c>
      <c r="AU126">
        <v>91.960997556264729</v>
      </c>
      <c r="AV126" t="s">
        <v>1469</v>
      </c>
    </row>
    <row r="127" spans="1:48" x14ac:dyDescent="0.25">
      <c r="A127">
        <v>1.2999999999999974E-9</v>
      </c>
      <c r="B127" t="s">
        <v>595</v>
      </c>
      <c r="C127" s="3">
        <v>40</v>
      </c>
      <c r="D127" s="3">
        <v>0</v>
      </c>
      <c r="E127" s="3">
        <v>3</v>
      </c>
      <c r="F127" s="3">
        <v>43</v>
      </c>
      <c r="G127" s="4">
        <v>185</v>
      </c>
      <c r="H127" s="4">
        <v>153.01</v>
      </c>
      <c r="I127" s="5">
        <v>134189.76999999999</v>
      </c>
      <c r="J127" s="4" t="s">
        <v>1238</v>
      </c>
      <c r="K127" s="4" t="s">
        <v>1238</v>
      </c>
      <c r="L127" s="4" t="s">
        <v>1238</v>
      </c>
      <c r="M127" s="4">
        <v>30.311380255766505</v>
      </c>
      <c r="N127" s="4">
        <v>2.8370000000000002</v>
      </c>
      <c r="O127" s="4">
        <v>3.1636363636363707</v>
      </c>
      <c r="P127" s="4">
        <v>0</v>
      </c>
      <c r="Q127" s="36">
        <f t="shared" si="21"/>
        <v>93.023255815253478</v>
      </c>
      <c r="R127" t="str">
        <f t="shared" si="22"/>
        <v xml:space="preserve"> </v>
      </c>
      <c r="S127" s="37">
        <f t="shared" si="23"/>
        <v>0.20907130382924655</v>
      </c>
      <c r="T127" s="37" t="str">
        <f t="shared" si="24"/>
        <v/>
      </c>
      <c r="U127" s="37" t="str">
        <f t="shared" si="25"/>
        <v xml:space="preserve"> </v>
      </c>
      <c r="V127" s="37" t="str">
        <f t="shared" si="26"/>
        <v xml:space="preserve"> </v>
      </c>
      <c r="W127" s="37" t="str">
        <f t="shared" si="27"/>
        <v xml:space="preserve"> </v>
      </c>
      <c r="X127" s="37" t="str">
        <f t="shared" si="28"/>
        <v xml:space="preserve"> </v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>
        <f t="shared" si="43"/>
        <v>46</v>
      </c>
      <c r="AD127" s="1" t="str">
        <f t="shared" si="33"/>
        <v xml:space="preserve"> </v>
      </c>
      <c r="AE127">
        <f t="shared" si="44"/>
        <v>8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595</v>
      </c>
      <c r="AP127" t="s">
        <v>1293</v>
      </c>
      <c r="AQ127" t="e">
        <v>#VALUE!</v>
      </c>
      <c r="AR127" t="e">
        <v>#VALUE!</v>
      </c>
      <c r="AS127">
        <v>20.907130252924656</v>
      </c>
      <c r="AT127" t="e">
        <v>#VALUE!</v>
      </c>
      <c r="AU127" t="e">
        <v>#VALUE!</v>
      </c>
      <c r="AV127" t="s">
        <v>1470</v>
      </c>
    </row>
    <row r="128" spans="1:48" x14ac:dyDescent="0.25">
      <c r="A128">
        <v>1.3099999999999973E-9</v>
      </c>
      <c r="B128" t="s">
        <v>256</v>
      </c>
      <c r="C128" s="3">
        <v>19</v>
      </c>
      <c r="D128" s="3">
        <v>2</v>
      </c>
      <c r="E128" s="3">
        <v>12</v>
      </c>
      <c r="F128" s="3">
        <v>33</v>
      </c>
      <c r="G128" s="4">
        <v>55</v>
      </c>
      <c r="H128" s="4">
        <v>49.96</v>
      </c>
      <c r="I128" s="5">
        <v>212094.6998908</v>
      </c>
      <c r="J128" s="4">
        <v>16.226047417992856</v>
      </c>
      <c r="K128" s="4">
        <v>14.967046135410426</v>
      </c>
      <c r="L128" s="4">
        <v>10.967921527584728</v>
      </c>
      <c r="M128" s="4">
        <v>10.528937118829784</v>
      </c>
      <c r="N128" s="4">
        <v>3.3380000000000001</v>
      </c>
      <c r="O128" s="4">
        <v>7.6774193548387091</v>
      </c>
      <c r="P128" s="4">
        <v>2.8903122497998401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2.8903122511098402</v>
      </c>
      <c r="AH128" t="str">
        <f t="shared" si="36"/>
        <v xml:space="preserve"> </v>
      </c>
      <c r="AI128">
        <f t="shared" si="46"/>
        <v>125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256</v>
      </c>
      <c r="AP128" t="s">
        <v>1293</v>
      </c>
      <c r="AQ128">
        <v>10.801954080533982</v>
      </c>
      <c r="AR128">
        <v>12.285539878741192</v>
      </c>
      <c r="AS128">
        <v>10.088070456365084</v>
      </c>
      <c r="AT128">
        <v>-10.801954080533982</v>
      </c>
      <c r="AU128">
        <v>-12.285539878741192</v>
      </c>
      <c r="AV128" t="s">
        <v>1471</v>
      </c>
    </row>
    <row r="129" spans="1:48" x14ac:dyDescent="0.25">
      <c r="A129">
        <v>1.3199999999999973E-9</v>
      </c>
      <c r="B129" t="s">
        <v>598</v>
      </c>
      <c r="C129" s="3">
        <v>11</v>
      </c>
      <c r="D129" s="3">
        <v>1</v>
      </c>
      <c r="E129" s="3">
        <v>13</v>
      </c>
      <c r="F129" s="3">
        <v>25</v>
      </c>
      <c r="G129" s="4">
        <v>79</v>
      </c>
      <c r="H129" s="4">
        <v>72.39</v>
      </c>
      <c r="I129" s="5">
        <v>57779.946741119995</v>
      </c>
      <c r="J129" s="4">
        <v>17.468629343629342</v>
      </c>
      <c r="K129" s="4">
        <v>16.072380106571934</v>
      </c>
      <c r="L129" s="4">
        <v>11.380655292920423</v>
      </c>
      <c r="M129" s="4">
        <v>10.930605627567312</v>
      </c>
      <c r="N129" s="4">
        <v>4.1440000000000001</v>
      </c>
      <c r="O129" s="4">
        <v>7.916666666666675</v>
      </c>
      <c r="P129" s="4">
        <v>1.4767233043238015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598</v>
      </c>
      <c r="AP129" t="s">
        <v>1244</v>
      </c>
      <c r="AQ129">
        <v>3.9712160205233049</v>
      </c>
      <c r="AR129">
        <v>8.9847577470325017</v>
      </c>
      <c r="AS129">
        <v>9.1310954551733658</v>
      </c>
      <c r="AT129">
        <v>-3.9712160205233049</v>
      </c>
      <c r="AU129">
        <v>-8.9847577470325017</v>
      </c>
      <c r="AV129" t="s">
        <v>1472</v>
      </c>
    </row>
    <row r="130" spans="1:48" x14ac:dyDescent="0.25">
      <c r="A130">
        <v>1.3299999999999973E-9</v>
      </c>
      <c r="B130" t="s">
        <v>453</v>
      </c>
      <c r="C130" s="3">
        <v>7</v>
      </c>
      <c r="D130" s="3">
        <v>2</v>
      </c>
      <c r="E130" s="3">
        <v>6</v>
      </c>
      <c r="F130" s="3">
        <v>15</v>
      </c>
      <c r="G130" s="4">
        <v>256.5</v>
      </c>
      <c r="H130" s="4">
        <v>247.46</v>
      </c>
      <c r="I130" s="5">
        <v>25361.44267094</v>
      </c>
      <c r="J130" s="4">
        <v>33.176028958305402</v>
      </c>
      <c r="K130" s="4">
        <v>29.254048941955315</v>
      </c>
      <c r="L130" s="4">
        <v>18.635370827359516</v>
      </c>
      <c r="M130" s="4">
        <v>17.368073513513512</v>
      </c>
      <c r="N130" s="4">
        <v>8.4589999999999996</v>
      </c>
      <c r="O130" s="4">
        <v>11.302631578947356</v>
      </c>
      <c r="P130" s="4">
        <v>0.91085427947951181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 t="str">
        <f t="shared" si="27"/>
        <v/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453</v>
      </c>
      <c r="AP130" t="s">
        <v>1244</v>
      </c>
      <c r="AQ130">
        <v>-82.375712224715897</v>
      </c>
      <c r="AR130">
        <v>-49.033842662918218</v>
      </c>
      <c r="AS130">
        <v>3.6531156550553501</v>
      </c>
      <c r="AT130">
        <v>82.375712224715897</v>
      </c>
      <c r="AU130">
        <v>49.033842662918218</v>
      </c>
      <c r="AV130" t="s">
        <v>1473</v>
      </c>
    </row>
    <row r="131" spans="1:48" x14ac:dyDescent="0.25">
      <c r="A131">
        <v>1.3399999999999972E-9</v>
      </c>
      <c r="B131" t="s">
        <v>301</v>
      </c>
      <c r="C131" s="3">
        <v>4</v>
      </c>
      <c r="D131" s="3">
        <v>2</v>
      </c>
      <c r="E131" s="3">
        <v>9</v>
      </c>
      <c r="F131" s="3">
        <v>15</v>
      </c>
      <c r="G131" s="4">
        <v>13.5</v>
      </c>
      <c r="H131" s="4">
        <v>12.88</v>
      </c>
      <c r="I131" s="5">
        <v>14049.105299600002</v>
      </c>
      <c r="J131" s="4">
        <v>9.6119402985074629</v>
      </c>
      <c r="K131" s="4">
        <v>9.2462311557788954</v>
      </c>
      <c r="L131" s="4">
        <v>5.5506596063052331</v>
      </c>
      <c r="M131" s="4">
        <v>5.6270220916726235</v>
      </c>
      <c r="N131" s="4">
        <v>1.34</v>
      </c>
      <c r="O131" s="4">
        <v>12.605042016806733</v>
      </c>
      <c r="P131" s="4">
        <v>7.7639751552795024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>
        <f t="shared" si="26"/>
        <v>-0.47161112621259071</v>
      </c>
      <c r="W131" s="37" t="str">
        <f t="shared" si="27"/>
        <v/>
      </c>
      <c r="X131" s="37">
        <f t="shared" si="28"/>
        <v>-0.55609355021419637</v>
      </c>
      <c r="Y131" t="str">
        <f t="shared" si="41"/>
        <v xml:space="preserve"> </v>
      </c>
      <c r="Z131" s="1">
        <f t="shared" si="30"/>
        <v>42</v>
      </c>
      <c r="AA131" t="str">
        <f t="shared" si="42"/>
        <v xml:space="preserve"> </v>
      </c>
      <c r="AB131" s="1">
        <f t="shared" si="31"/>
        <v>12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7.7639751566195025</v>
      </c>
      <c r="AH131" t="str">
        <f t="shared" si="36"/>
        <v xml:space="preserve"> </v>
      </c>
      <c r="AI131">
        <f t="shared" si="46"/>
        <v>5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301</v>
      </c>
      <c r="AP131" t="s">
        <v>1262</v>
      </c>
      <c r="AQ131">
        <v>47.161112621259072</v>
      </c>
      <c r="AR131">
        <v>55.609355021419638</v>
      </c>
      <c r="AS131">
        <v>4.8136645962732816</v>
      </c>
      <c r="AT131">
        <v>-47.161112621259072</v>
      </c>
      <c r="AU131">
        <v>-55.609355021419638</v>
      </c>
      <c r="AV131" t="s">
        <v>1474</v>
      </c>
    </row>
    <row r="132" spans="1:48" x14ac:dyDescent="0.25">
      <c r="A132">
        <v>1.3499999999999972E-9</v>
      </c>
      <c r="B132" t="s">
        <v>572</v>
      </c>
      <c r="C132" s="3">
        <v>8</v>
      </c>
      <c r="D132" s="3">
        <v>3</v>
      </c>
      <c r="E132" s="3">
        <v>20</v>
      </c>
      <c r="F132" s="3">
        <v>31</v>
      </c>
      <c r="G132" s="4">
        <v>70</v>
      </c>
      <c r="H132" s="4">
        <v>63.99</v>
      </c>
      <c r="I132" s="5">
        <v>35341.10518536</v>
      </c>
      <c r="J132" s="4">
        <v>16.15909090909091</v>
      </c>
      <c r="K132" s="4">
        <v>14.881395348837211</v>
      </c>
      <c r="L132" s="4">
        <v>10.252095758718191</v>
      </c>
      <c r="M132" s="4">
        <v>9.6926447105788434</v>
      </c>
      <c r="N132" s="4">
        <v>3.96</v>
      </c>
      <c r="O132" s="4">
        <v>-13.347921225382938</v>
      </c>
      <c r="P132" s="4">
        <v>1.4971089232692609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572</v>
      </c>
      <c r="AP132" t="s">
        <v>1293</v>
      </c>
      <c r="AQ132">
        <v>11.170028301062896</v>
      </c>
      <c r="AR132">
        <v>18.010259069984347</v>
      </c>
      <c r="AS132">
        <v>9.3920925144553848</v>
      </c>
      <c r="AT132">
        <v>-11.170028301062896</v>
      </c>
      <c r="AU132">
        <v>-18.010259069984347</v>
      </c>
      <c r="AV132" t="s">
        <v>1475</v>
      </c>
    </row>
    <row r="133" spans="1:48" x14ac:dyDescent="0.25">
      <c r="A133">
        <v>1.3599999999999972E-9</v>
      </c>
      <c r="B133" t="s">
        <v>1211</v>
      </c>
      <c r="C133" s="3">
        <v>11</v>
      </c>
      <c r="D133" s="3">
        <v>1</v>
      </c>
      <c r="E133" s="3">
        <v>14</v>
      </c>
      <c r="F133" s="3">
        <v>26</v>
      </c>
      <c r="G133" s="4">
        <v>33.25</v>
      </c>
      <c r="H133" s="4">
        <v>29.4</v>
      </c>
      <c r="I133" s="5">
        <v>22015.160118</v>
      </c>
      <c r="J133" s="4">
        <v>24.768323504633528</v>
      </c>
      <c r="K133" s="4">
        <v>18.738049713193117</v>
      </c>
      <c r="L133" s="4">
        <v>11.778987406366584</v>
      </c>
      <c r="M133" s="4">
        <v>9.6652202356555001</v>
      </c>
      <c r="N133" s="4">
        <v>1.1870000000000001</v>
      </c>
      <c r="O133" s="4" t="s">
        <v>132</v>
      </c>
      <c r="P133" s="4">
        <v>1.7346938775510206</v>
      </c>
      <c r="Q133" s="36" t="str">
        <f t="shared" si="21"/>
        <v xml:space="preserve"> </v>
      </c>
      <c r="R133" t="str">
        <f t="shared" si="22"/>
        <v xml:space="preserve"> </v>
      </c>
      <c r="S133" s="37" t="str">
        <f t="shared" si="23"/>
        <v/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 t="str">
        <f t="shared" si="43"/>
        <v xml:space="preserve"> 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1211</v>
      </c>
      <c r="AP133" t="s">
        <v>1242</v>
      </c>
      <c r="AQ133">
        <v>-36.156760818080812</v>
      </c>
      <c r="AR133">
        <v>5.7991508668213338</v>
      </c>
      <c r="AS133">
        <v>13.095238095238093</v>
      </c>
      <c r="AT133">
        <v>36.156760818080812</v>
      </c>
      <c r="AU133">
        <v>-5.7991508668213338</v>
      </c>
      <c r="AV133" t="s">
        <v>1476</v>
      </c>
    </row>
    <row r="134" spans="1:48" x14ac:dyDescent="0.25">
      <c r="A134">
        <v>1.3699999999999971E-9</v>
      </c>
      <c r="B134" t="s">
        <v>533</v>
      </c>
      <c r="C134" s="3">
        <v>5</v>
      </c>
      <c r="D134" s="3">
        <v>3</v>
      </c>
      <c r="E134" s="3">
        <v>11</v>
      </c>
      <c r="F134" s="3">
        <v>19</v>
      </c>
      <c r="G134" s="4">
        <v>105</v>
      </c>
      <c r="H134" s="4">
        <v>96.64</v>
      </c>
      <c r="I134" s="5">
        <v>12650.380200320002</v>
      </c>
      <c r="J134" s="4">
        <v>17.66081871345029</v>
      </c>
      <c r="K134" s="4">
        <v>15.918300115302257</v>
      </c>
      <c r="L134" s="4">
        <v>12.113465328467154</v>
      </c>
      <c r="M134" s="4">
        <v>11.830125194920917</v>
      </c>
      <c r="N134" s="4">
        <v>5.4720000000000004</v>
      </c>
      <c r="O134" s="4">
        <v>-3.1504424778761053</v>
      </c>
      <c r="P134" s="4">
        <v>1.4486754966887416</v>
      </c>
      <c r="Q134" s="36" t="str">
        <f t="shared" si="21"/>
        <v xml:space="preserve"> </v>
      </c>
      <c r="R134" t="str">
        <f t="shared" si="22"/>
        <v xml:space="preserve"> </v>
      </c>
      <c r="S134" s="37" t="str">
        <f t="shared" si="23"/>
        <v/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 t="str">
        <f t="shared" si="28"/>
        <v/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 t="str">
        <f t="shared" si="31"/>
        <v xml:space="preserve"> </v>
      </c>
      <c r="AC134" t="str">
        <f t="shared" si="43"/>
        <v xml:space="preserve"> 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533</v>
      </c>
      <c r="AP134" t="s">
        <v>1293</v>
      </c>
      <c r="AQ134">
        <v>2.9147100340122245</v>
      </c>
      <c r="AR134">
        <v>3.1242091938941119</v>
      </c>
      <c r="AS134">
        <v>8.6506622516556284</v>
      </c>
      <c r="AT134">
        <v>-2.9147100340122245</v>
      </c>
      <c r="AU134">
        <v>-3.1242091938941119</v>
      </c>
      <c r="AV134" t="s">
        <v>1477</v>
      </c>
    </row>
    <row r="135" spans="1:48" x14ac:dyDescent="0.25">
      <c r="A135">
        <v>1.3799999999999971E-9</v>
      </c>
      <c r="B135" t="s">
        <v>379</v>
      </c>
      <c r="C135" s="3">
        <v>19</v>
      </c>
      <c r="D135" s="3">
        <v>0</v>
      </c>
      <c r="E135" s="3">
        <v>10</v>
      </c>
      <c r="F135" s="3">
        <v>29</v>
      </c>
      <c r="G135" s="4">
        <v>71.5</v>
      </c>
      <c r="H135" s="4">
        <v>63.43</v>
      </c>
      <c r="I135" s="5">
        <v>82490.50707646001</v>
      </c>
      <c r="J135" s="4">
        <v>9.0965151297863187</v>
      </c>
      <c r="K135" s="4">
        <v>8.8011655335090886</v>
      </c>
      <c r="L135" s="4">
        <v>9.5342483001979463</v>
      </c>
      <c r="M135" s="4">
        <v>9.107450491523009</v>
      </c>
      <c r="N135" s="4">
        <v>6.9729999999999999</v>
      </c>
      <c r="O135" s="4">
        <v>-1.5112994350282514</v>
      </c>
      <c r="P135" s="4">
        <v>3.1388932681696362</v>
      </c>
      <c r="Q135" s="36" t="str">
        <f t="shared" si="21"/>
        <v xml:space="preserve"> </v>
      </c>
      <c r="R135" t="str">
        <f t="shared" si="22"/>
        <v xml:space="preserve"> </v>
      </c>
      <c r="S135" s="37" t="str">
        <f t="shared" si="23"/>
        <v/>
      </c>
      <c r="T135" s="37" t="str">
        <f t="shared" si="24"/>
        <v/>
      </c>
      <c r="U135" s="37" t="str">
        <f t="shared" si="25"/>
        <v/>
      </c>
      <c r="V135" s="37">
        <f t="shared" si="26"/>
        <v>-0.49994514785279387</v>
      </c>
      <c r="W135" s="37" t="str">
        <f t="shared" si="27"/>
        <v/>
      </c>
      <c r="X135" s="37" t="str">
        <f t="shared" si="28"/>
        <v/>
      </c>
      <c r="Y135" t="str">
        <f t="shared" si="41"/>
        <v xml:space="preserve"> </v>
      </c>
      <c r="Z135" s="1">
        <f t="shared" si="30"/>
        <v>31</v>
      </c>
      <c r="AA135" t="str">
        <f t="shared" si="42"/>
        <v xml:space="preserve"> </v>
      </c>
      <c r="AB135" s="1" t="str">
        <f t="shared" si="31"/>
        <v xml:space="preserve"> </v>
      </c>
      <c r="AC135" t="str">
        <f t="shared" si="43"/>
        <v xml:space="preserve"> </v>
      </c>
      <c r="AD135" s="1" t="str">
        <f t="shared" si="3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>
        <f t="shared" si="35"/>
        <v>3.1388932695496363</v>
      </c>
      <c r="AH135" t="str">
        <f t="shared" si="36"/>
        <v xml:space="preserve"> </v>
      </c>
      <c r="AI135">
        <f t="shared" si="46"/>
        <v>100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379</v>
      </c>
      <c r="AP135" t="s">
        <v>1313</v>
      </c>
      <c r="AQ135">
        <v>49.994514785279385</v>
      </c>
      <c r="AR135">
        <v>23.751146449161908</v>
      </c>
      <c r="AS135">
        <v>12.722686425981401</v>
      </c>
      <c r="AT135">
        <v>-49.994514785279385</v>
      </c>
      <c r="AU135">
        <v>-23.751146449161908</v>
      </c>
      <c r="AV135" t="s">
        <v>1478</v>
      </c>
    </row>
    <row r="136" spans="1:48" x14ac:dyDescent="0.25">
      <c r="A136">
        <v>1.3899999999999971E-9</v>
      </c>
      <c r="B136" t="s">
        <v>230</v>
      </c>
      <c r="C136" s="3">
        <v>21</v>
      </c>
      <c r="D136" s="3">
        <v>0</v>
      </c>
      <c r="E136" s="3">
        <v>8</v>
      </c>
      <c r="F136" s="3">
        <v>29</v>
      </c>
      <c r="G136" s="4">
        <v>138</v>
      </c>
      <c r="H136" s="4">
        <v>124.12</v>
      </c>
      <c r="I136" s="5">
        <v>235631.70062052002</v>
      </c>
      <c r="J136" s="4">
        <v>17.985799159542097</v>
      </c>
      <c r="K136" s="4">
        <v>15.538307461191787</v>
      </c>
      <c r="L136" s="4">
        <v>6.8110220797522363</v>
      </c>
      <c r="M136" s="4">
        <v>6.3538716766154293</v>
      </c>
      <c r="N136" s="4">
        <v>6.9009999999999998</v>
      </c>
      <c r="O136" s="4">
        <v>-10.897353131052295</v>
      </c>
      <c r="P136" s="4">
        <v>3.9921044150821783</v>
      </c>
      <c r="Q136" s="36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>72.413793104838277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99" si="52">IF(ISERROR((IF((G136/H136-1)&gt;($S$5/100),(G136/H136-1)+A136,"")))=TRUE," ",((IF((G136/H136-1)&gt;($S$5/100),(G136/H136-1)+A136,""))))</f>
        <v/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-0.45529777624968004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30</v>
      </c>
      <c r="AC136" t="str">
        <f t="shared" si="43"/>
        <v xml:space="preserve"> </v>
      </c>
      <c r="AD136" s="1" t="str">
        <f t="shared" ref="AD136:AD199" si="60">IF(ISERROR((RANK(T136,T$7:T$391,1)))=TRUE," ",((RANK(T136,T$7:T$391,1))))</f>
        <v xml:space="preserve"> </v>
      </c>
      <c r="AE136">
        <f t="shared" si="44"/>
        <v>65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3.9921044164721784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50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230</v>
      </c>
      <c r="AP136" t="s">
        <v>1295</v>
      </c>
      <c r="AQ136">
        <v>1.1282231585158842</v>
      </c>
      <c r="AR136">
        <v>45.529777624968006</v>
      </c>
      <c r="AS136">
        <v>11.182726393812437</v>
      </c>
      <c r="AT136">
        <v>-1.1282231585158842</v>
      </c>
      <c r="AU136">
        <v>-45.529777624968006</v>
      </c>
      <c r="AV136" t="s">
        <v>1479</v>
      </c>
    </row>
    <row r="137" spans="1:48" x14ac:dyDescent="0.25">
      <c r="A137">
        <v>1.399999999999997E-9</v>
      </c>
      <c r="B137" t="s">
        <v>241</v>
      </c>
      <c r="C137" s="3">
        <v>30</v>
      </c>
      <c r="D137" s="3">
        <v>1</v>
      </c>
      <c r="E137" s="3">
        <v>5</v>
      </c>
      <c r="F137" s="3">
        <v>36</v>
      </c>
      <c r="G137" s="4">
        <v>114</v>
      </c>
      <c r="H137" s="4">
        <v>76.150000000000006</v>
      </c>
      <c r="I137" s="5">
        <v>15312.15160995</v>
      </c>
      <c r="J137" s="4">
        <v>24.644012944983821</v>
      </c>
      <c r="K137" s="4">
        <v>14.963647081941442</v>
      </c>
      <c r="L137" s="4">
        <v>6.6050660201919049</v>
      </c>
      <c r="M137" s="4">
        <v>5.5836869782043692</v>
      </c>
      <c r="N137" s="4">
        <v>3.09</v>
      </c>
      <c r="O137" s="4">
        <v>-32.679738562091501</v>
      </c>
      <c r="P137" s="4">
        <v>0.94418910045961901</v>
      </c>
      <c r="Q137" s="36">
        <f t="shared" si="50"/>
        <v>83.333333334733325</v>
      </c>
      <c r="R137" t="str">
        <f t="shared" si="51"/>
        <v xml:space="preserve"> </v>
      </c>
      <c r="S137" s="37">
        <f t="shared" si="52"/>
        <v>0.49704530671845026</v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>
        <f t="shared" si="57"/>
        <v>-0.47176883188916596</v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>
        <f t="shared" si="59"/>
        <v>25</v>
      </c>
      <c r="AC137">
        <f t="shared" si="43"/>
        <v>4</v>
      </c>
      <c r="AD137" s="1" t="str">
        <f t="shared" si="60"/>
        <v xml:space="preserve"> </v>
      </c>
      <c r="AE137">
        <f t="shared" si="44"/>
        <v>32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241</v>
      </c>
      <c r="AP137" t="s">
        <v>1295</v>
      </c>
      <c r="AQ137">
        <v>-35.473399139030512</v>
      </c>
      <c r="AR137">
        <v>47.176883188916598</v>
      </c>
      <c r="AS137">
        <v>49.704530531845023</v>
      </c>
      <c r="AT137">
        <v>35.473399139030512</v>
      </c>
      <c r="AU137">
        <v>-47.176883188916598</v>
      </c>
      <c r="AV137" t="s">
        <v>1480</v>
      </c>
    </row>
    <row r="138" spans="1:48" x14ac:dyDescent="0.25">
      <c r="A138">
        <v>1.409999999999997E-9</v>
      </c>
      <c r="B138" t="s">
        <v>316</v>
      </c>
      <c r="C138" s="3">
        <v>7</v>
      </c>
      <c r="D138" s="3">
        <v>0</v>
      </c>
      <c r="E138" s="3">
        <v>13</v>
      </c>
      <c r="F138" s="3">
        <v>20</v>
      </c>
      <c r="G138" s="4">
        <v>82</v>
      </c>
      <c r="H138" s="4">
        <v>78.489999999999995</v>
      </c>
      <c r="I138" s="5">
        <v>63057.842176439997</v>
      </c>
      <c r="J138" s="4">
        <v>18.750597228858098</v>
      </c>
      <c r="K138" s="4">
        <v>17.879271070615033</v>
      </c>
      <c r="L138" s="4">
        <v>13.067592011238014</v>
      </c>
      <c r="M138" s="4">
        <v>12.067982988516119</v>
      </c>
      <c r="N138" s="4">
        <v>4.1859999999999999</v>
      </c>
      <c r="O138" s="4">
        <v>3.3580246913580276</v>
      </c>
      <c r="P138" s="4">
        <v>4.824818448209963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4.8248184496199631</v>
      </c>
      <c r="AH138" t="str">
        <f t="shared" si="62"/>
        <v xml:space="preserve"> </v>
      </c>
      <c r="AI138">
        <f t="shared" si="46"/>
        <v>28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316</v>
      </c>
      <c r="AP138" t="s">
        <v>1250</v>
      </c>
      <c r="AQ138">
        <v>-3.0760350658450841</v>
      </c>
      <c r="AR138">
        <v>-4.5062891330722499</v>
      </c>
      <c r="AS138">
        <v>4.4719072493311307</v>
      </c>
      <c r="AT138">
        <v>3.0760350658450841</v>
      </c>
      <c r="AU138">
        <v>4.5062891330722499</v>
      </c>
      <c r="AV138" t="s">
        <v>1481</v>
      </c>
    </row>
    <row r="139" spans="1:48" x14ac:dyDescent="0.25">
      <c r="A139">
        <v>1.419999999999997E-9</v>
      </c>
      <c r="B139" t="s">
        <v>649</v>
      </c>
      <c r="C139" s="3">
        <v>16</v>
      </c>
      <c r="D139" s="3">
        <v>0</v>
      </c>
      <c r="E139" s="3">
        <v>6</v>
      </c>
      <c r="F139" s="3">
        <v>22</v>
      </c>
      <c r="G139" s="4">
        <v>70</v>
      </c>
      <c r="H139" s="4">
        <v>59.07</v>
      </c>
      <c r="I139" s="5">
        <v>38407.350446190001</v>
      </c>
      <c r="J139" s="4">
        <v>8.3115238497256225</v>
      </c>
      <c r="K139" s="4">
        <v>7.9033984479529034</v>
      </c>
      <c r="L139" s="4">
        <v>5.7266176510485902</v>
      </c>
      <c r="M139" s="4">
        <v>5.6565864133273687</v>
      </c>
      <c r="N139" s="4">
        <v>7.1070000000000002</v>
      </c>
      <c r="O139" s="4">
        <v>25.787610619469021</v>
      </c>
      <c r="P139" s="4">
        <v>2.9168782800067716</v>
      </c>
      <c r="Q139" s="36">
        <f t="shared" si="50"/>
        <v>72.727272728692739</v>
      </c>
      <c r="R139" t="str">
        <f t="shared" si="51"/>
        <v xml:space="preserve"> </v>
      </c>
      <c r="S139" s="37">
        <f t="shared" si="52"/>
        <v>0.18503470600777716</v>
      </c>
      <c r="T139" s="37" t="str">
        <f t="shared" si="53"/>
        <v/>
      </c>
      <c r="U139" s="37" t="str">
        <f t="shared" si="54"/>
        <v/>
      </c>
      <c r="V139" s="37">
        <f t="shared" si="55"/>
        <v>-0.54309779399111979</v>
      </c>
      <c r="W139" s="37" t="str">
        <f t="shared" si="56"/>
        <v/>
      </c>
      <c r="X139" s="37">
        <f t="shared" si="57"/>
        <v>-0.5420215449943937</v>
      </c>
      <c r="Y139" t="str">
        <f t="shared" si="41"/>
        <v xml:space="preserve"> </v>
      </c>
      <c r="Z139" s="1">
        <f t="shared" si="58"/>
        <v>21</v>
      </c>
      <c r="AA139" t="str">
        <f t="shared" si="42"/>
        <v xml:space="preserve"> </v>
      </c>
      <c r="AB139" s="1">
        <f t="shared" si="59"/>
        <v>14</v>
      </c>
      <c r="AC139">
        <f t="shared" si="43"/>
        <v>49</v>
      </c>
      <c r="AD139" s="1" t="str">
        <f t="shared" si="60"/>
        <v xml:space="preserve"> </v>
      </c>
      <c r="AE139">
        <f t="shared" si="44"/>
        <v>63</v>
      </c>
      <c r="AF139" t="str">
        <f t="shared" si="45"/>
        <v xml:space="preserve"> </v>
      </c>
      <c r="AG139">
        <f t="shared" si="61"/>
        <v>2.9168782814267717</v>
      </c>
      <c r="AH139" t="str">
        <f t="shared" si="62"/>
        <v xml:space="preserve"> </v>
      </c>
      <c r="AI139">
        <f t="shared" si="46"/>
        <v>122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649</v>
      </c>
      <c r="AP139" t="s">
        <v>1244</v>
      </c>
      <c r="AQ139">
        <v>54.309779399111981</v>
      </c>
      <c r="AR139">
        <v>54.202154499439374</v>
      </c>
      <c r="AS139">
        <v>18.503470458777716</v>
      </c>
      <c r="AT139">
        <v>-54.309779399111981</v>
      </c>
      <c r="AU139">
        <v>-54.202154499439374</v>
      </c>
      <c r="AV139" t="s">
        <v>1482</v>
      </c>
    </row>
    <row r="140" spans="1:48" x14ac:dyDescent="0.25">
      <c r="A140">
        <v>1.4299999999999969E-9</v>
      </c>
      <c r="B140" t="s">
        <v>1212</v>
      </c>
      <c r="C140" s="3">
        <v>20</v>
      </c>
      <c r="D140" s="3">
        <v>0</v>
      </c>
      <c r="E140" s="3">
        <v>11</v>
      </c>
      <c r="F140" s="3">
        <v>31</v>
      </c>
      <c r="G140" s="4">
        <v>81.5</v>
      </c>
      <c r="H140" s="4">
        <v>72.14</v>
      </c>
      <c r="I140" s="5">
        <v>53779.100263859997</v>
      </c>
      <c r="J140" s="4">
        <v>19.43426724137931</v>
      </c>
      <c r="K140" s="4">
        <v>16.982109227871938</v>
      </c>
      <c r="L140" s="4">
        <v>12.256998695084821</v>
      </c>
      <c r="M140" s="4">
        <v>11.483755807319261</v>
      </c>
      <c r="N140" s="4">
        <v>3.7120000000000002</v>
      </c>
      <c r="O140" s="4">
        <v>-69.89456609894566</v>
      </c>
      <c r="P140" s="4">
        <v>1.750762406431938</v>
      </c>
      <c r="Q140" s="36" t="str">
        <f t="shared" si="50"/>
        <v xml:space="preserve"> </v>
      </c>
      <c r="R140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 t="str">
        <f t="shared" si="43"/>
        <v xml:space="preserve"> 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>
        <f t="shared" si="64"/>
        <v>-69.894566097515664</v>
      </c>
      <c r="AM140" t="str">
        <f t="shared" si="48"/>
        <v xml:space="preserve"> </v>
      </c>
      <c r="AN140">
        <f t="shared" si="49"/>
        <v>1</v>
      </c>
      <c r="AO140" t="s">
        <v>1212</v>
      </c>
      <c r="AP140" t="s">
        <v>1242</v>
      </c>
      <c r="AQ140">
        <v>-6.8343150461566804</v>
      </c>
      <c r="AR140">
        <v>1.9763206235217656</v>
      </c>
      <c r="AS140">
        <v>12.974771278070406</v>
      </c>
      <c r="AT140">
        <v>6.8343150461566804</v>
      </c>
      <c r="AU140">
        <v>-1.9763206235217656</v>
      </c>
      <c r="AV140" t="s">
        <v>1483</v>
      </c>
    </row>
    <row r="141" spans="1:48" x14ac:dyDescent="0.25">
      <c r="A141">
        <v>1.4399999999999969E-9</v>
      </c>
      <c r="B141" t="s">
        <v>315</v>
      </c>
      <c r="C141" s="3">
        <v>14</v>
      </c>
      <c r="D141" s="3">
        <v>1</v>
      </c>
      <c r="E141" s="3">
        <v>9</v>
      </c>
      <c r="F141" s="3">
        <v>24</v>
      </c>
      <c r="G141" s="4">
        <v>167</v>
      </c>
      <c r="H141" s="4">
        <v>164.59</v>
      </c>
      <c r="I141" s="5">
        <v>51824.919748060005</v>
      </c>
      <c r="J141" s="4">
        <v>16.510181562844821</v>
      </c>
      <c r="K141" s="4">
        <v>14.740283001970267</v>
      </c>
      <c r="L141" s="4">
        <v>12.318477125454045</v>
      </c>
      <c r="M141" s="4">
        <v>11.634684568404442</v>
      </c>
      <c r="N141" s="4">
        <v>9.9689999999999994</v>
      </c>
      <c r="O141" s="4">
        <v>6.1661341853035019</v>
      </c>
      <c r="P141" s="4">
        <v>2.0517649917978007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>
        <f t="shared" si="61"/>
        <v>2.0517649932378008</v>
      </c>
      <c r="AH141" t="str">
        <f t="shared" si="62"/>
        <v xml:space="preserve"> </v>
      </c>
      <c r="AI141">
        <f t="shared" si="46"/>
        <v>193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315</v>
      </c>
      <c r="AP141" t="s">
        <v>1244</v>
      </c>
      <c r="AQ141">
        <v>9.2400080411251579</v>
      </c>
      <c r="AR141">
        <v>1.4846552414002345</v>
      </c>
      <c r="AS141">
        <v>1.4642444862992932</v>
      </c>
      <c r="AT141">
        <v>-9.2400080411251579</v>
      </c>
      <c r="AU141">
        <v>-1.4846552414002345</v>
      </c>
      <c r="AV141" t="s">
        <v>1484</v>
      </c>
    </row>
    <row r="142" spans="1:48" x14ac:dyDescent="0.25">
      <c r="A142">
        <v>1.4499999999999969E-9</v>
      </c>
      <c r="B142" t="s">
        <v>621</v>
      </c>
      <c r="C142" s="3">
        <v>13</v>
      </c>
      <c r="D142" s="3">
        <v>0</v>
      </c>
      <c r="E142" s="3">
        <v>11</v>
      </c>
      <c r="F142" s="3">
        <v>24</v>
      </c>
      <c r="G142" s="4">
        <v>96</v>
      </c>
      <c r="H142" s="4">
        <v>83.59</v>
      </c>
      <c r="I142" s="5">
        <v>26601.767948470002</v>
      </c>
      <c r="J142" s="4">
        <v>9.3043187889581489</v>
      </c>
      <c r="K142" s="4">
        <v>8.7318499947769777</v>
      </c>
      <c r="L142" s="4" t="s">
        <v>1238</v>
      </c>
      <c r="M142" s="4" t="s">
        <v>1238</v>
      </c>
      <c r="N142" s="4">
        <v>8.984</v>
      </c>
      <c r="O142" s="4">
        <v>15.327342747111681</v>
      </c>
      <c r="P142" s="4">
        <v>2.1605455197990189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>
        <f t="shared" si="55"/>
        <v>-0.48852173717516445</v>
      </c>
      <c r="W142" s="37" t="str">
        <f t="shared" si="56"/>
        <v xml:space="preserve"> </v>
      </c>
      <c r="X142" s="37" t="str">
        <f t="shared" si="57"/>
        <v xml:space="preserve"> </v>
      </c>
      <c r="Y142" t="str">
        <f t="shared" si="41"/>
        <v xml:space="preserve"> </v>
      </c>
      <c r="Z142" s="1">
        <f t="shared" si="58"/>
        <v>35</v>
      </c>
      <c r="AA142" t="str">
        <f t="shared" si="42"/>
        <v xml:space="preserve"> </v>
      </c>
      <c r="AB142" s="1" t="str">
        <f t="shared" si="59"/>
        <v xml:space="preserve"> 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2.160545521249019</v>
      </c>
      <c r="AH142" t="str">
        <f t="shared" si="62"/>
        <v xml:space="preserve"> </v>
      </c>
      <c r="AI142">
        <f t="shared" si="46"/>
        <v>175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621</v>
      </c>
      <c r="AP142" t="s">
        <v>1246</v>
      </c>
      <c r="AQ142">
        <v>48.852173717516443</v>
      </c>
      <c r="AR142" t="e">
        <v>#VALUE!</v>
      </c>
      <c r="AS142">
        <v>14.846273477688721</v>
      </c>
      <c r="AT142">
        <v>-48.852173717516443</v>
      </c>
      <c r="AU142" t="e">
        <v>#VALUE!</v>
      </c>
      <c r="AV142" t="s">
        <v>1485</v>
      </c>
    </row>
    <row r="143" spans="1:48" x14ac:dyDescent="0.25">
      <c r="A143">
        <v>1.4599999999999968E-9</v>
      </c>
      <c r="B143" t="s">
        <v>260</v>
      </c>
      <c r="C143" s="3">
        <v>21</v>
      </c>
      <c r="D143" s="3">
        <v>2</v>
      </c>
      <c r="E143" s="3">
        <v>7</v>
      </c>
      <c r="F143" s="3">
        <v>30</v>
      </c>
      <c r="G143" s="4">
        <v>168</v>
      </c>
      <c r="H143" s="4">
        <v>153.16999999999999</v>
      </c>
      <c r="I143" s="5">
        <v>39375.150898319996</v>
      </c>
      <c r="J143" s="4">
        <v>25.405539890529109</v>
      </c>
      <c r="K143" s="4">
        <v>23.179479418886196</v>
      </c>
      <c r="L143" s="4">
        <v>19.281804511625545</v>
      </c>
      <c r="M143" s="4">
        <v>18.039426966089792</v>
      </c>
      <c r="N143" s="4">
        <v>6.6080000000000005</v>
      </c>
      <c r="O143" s="4">
        <v>10.686767169179243</v>
      </c>
      <c r="P143" s="4">
        <v>0.8363256512371875</v>
      </c>
      <c r="Q143" s="36" t="str">
        <f t="shared" si="50"/>
        <v xml:space="preserve"> 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260</v>
      </c>
      <c r="AP143" t="s">
        <v>1248</v>
      </c>
      <c r="AQ143">
        <v>-39.659675297840224</v>
      </c>
      <c r="AR143">
        <v>-54.203608099057085</v>
      </c>
      <c r="AS143">
        <v>9.6820526212704863</v>
      </c>
      <c r="AT143">
        <v>39.659675297840224</v>
      </c>
      <c r="AU143">
        <v>54.203608099057085</v>
      </c>
      <c r="AV143" t="s">
        <v>1486</v>
      </c>
    </row>
    <row r="144" spans="1:48" x14ac:dyDescent="0.25">
      <c r="A144">
        <v>1.4699999999999968E-9</v>
      </c>
      <c r="B144" t="s">
        <v>544</v>
      </c>
      <c r="C144" s="3">
        <v>8</v>
      </c>
      <c r="D144" s="3">
        <v>2</v>
      </c>
      <c r="E144" s="3">
        <v>10</v>
      </c>
      <c r="F144" s="3">
        <v>20</v>
      </c>
      <c r="G144" s="4">
        <v>109</v>
      </c>
      <c r="H144" s="4">
        <v>105.67</v>
      </c>
      <c r="I144" s="5">
        <v>14230.584183500001</v>
      </c>
      <c r="J144" s="4">
        <v>16.266933497536947</v>
      </c>
      <c r="K144" s="4">
        <v>15.532853153020726</v>
      </c>
      <c r="L144" s="4">
        <v>11.750188046515134</v>
      </c>
      <c r="M144" s="4">
        <v>11.39446198165956</v>
      </c>
      <c r="N144" s="4">
        <v>6.4960000000000004</v>
      </c>
      <c r="O144" s="4">
        <v>2.9477020602218689</v>
      </c>
      <c r="P144" s="4">
        <v>2.0828995930727738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>
        <f t="shared" si="61"/>
        <v>2.082899594542774</v>
      </c>
      <c r="AH144" t="str">
        <f t="shared" si="62"/>
        <v xml:space="preserve"> </v>
      </c>
      <c r="AI144">
        <f t="shared" si="46"/>
        <v>186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544</v>
      </c>
      <c r="AP144" t="s">
        <v>1313</v>
      </c>
      <c r="AQ144">
        <v>10.577194574617799</v>
      </c>
      <c r="AR144">
        <v>6.0294698287918784</v>
      </c>
      <c r="AS144">
        <v>3.1513201476294217</v>
      </c>
      <c r="AT144">
        <v>-10.577194574617799</v>
      </c>
      <c r="AU144">
        <v>-6.0294698287918784</v>
      </c>
      <c r="AV144" t="s">
        <v>1487</v>
      </c>
    </row>
    <row r="145" spans="1:48" x14ac:dyDescent="0.25">
      <c r="A145">
        <v>1.4799999999999968E-9</v>
      </c>
      <c r="B145" t="s">
        <v>470</v>
      </c>
      <c r="C145" s="3">
        <v>11</v>
      </c>
      <c r="D145" s="3">
        <v>0</v>
      </c>
      <c r="E145" s="3">
        <v>10</v>
      </c>
      <c r="F145" s="3">
        <v>21</v>
      </c>
      <c r="G145" s="4">
        <v>52</v>
      </c>
      <c r="H145" s="4">
        <v>49.03</v>
      </c>
      <c r="I145" s="5">
        <v>18132.270628570001</v>
      </c>
      <c r="J145" s="4">
        <v>11.718451242829827</v>
      </c>
      <c r="K145" s="4">
        <v>10.709916994320663</v>
      </c>
      <c r="L145" s="4">
        <v>9.4719104485867849</v>
      </c>
      <c r="M145" s="4">
        <v>8.7253448418442918</v>
      </c>
      <c r="N145" s="4">
        <v>4.1840000000000002</v>
      </c>
      <c r="O145" s="4">
        <v>9.8162729658792678</v>
      </c>
      <c r="P145" s="4">
        <v>1.2971650010197837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>
        <f t="shared" si="55"/>
        <v>-0.35581172349842893</v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>
        <f t="shared" si="58"/>
        <v>84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470</v>
      </c>
      <c r="AP145" t="s">
        <v>1248</v>
      </c>
      <c r="AQ145">
        <v>35.581172349842895</v>
      </c>
      <c r="AR145">
        <v>24.249684935732962</v>
      </c>
      <c r="AS145">
        <v>6.0575158066489942</v>
      </c>
      <c r="AT145">
        <v>-35.581172349842895</v>
      </c>
      <c r="AU145">
        <v>-24.249684935732962</v>
      </c>
      <c r="AV145" t="s">
        <v>1488</v>
      </c>
    </row>
    <row r="146" spans="1:48" x14ac:dyDescent="0.25">
      <c r="A146">
        <v>1.4899999999999967E-9</v>
      </c>
      <c r="B146" t="s">
        <v>313</v>
      </c>
      <c r="C146" s="3">
        <v>16</v>
      </c>
      <c r="D146" s="3">
        <v>1</v>
      </c>
      <c r="E146" s="3">
        <v>2</v>
      </c>
      <c r="F146" s="3">
        <v>19</v>
      </c>
      <c r="G146" s="4">
        <v>155</v>
      </c>
      <c r="H146" s="4">
        <v>140.65</v>
      </c>
      <c r="I146" s="5">
        <v>100897.75279935001</v>
      </c>
      <c r="J146" s="4">
        <v>29.289879216992919</v>
      </c>
      <c r="K146" s="4">
        <v>24.744897959183675</v>
      </c>
      <c r="L146" s="4">
        <v>21.87263849632561</v>
      </c>
      <c r="M146" s="4">
        <v>17.235238269322949</v>
      </c>
      <c r="N146" s="4">
        <v>4.8020000000000005</v>
      </c>
      <c r="O146" s="4">
        <v>6.2389380530973453</v>
      </c>
      <c r="P146" s="4">
        <v>0.51119800924280123</v>
      </c>
      <c r="Q146" s="36">
        <f t="shared" si="50"/>
        <v>84.210526317279474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 t="str">
        <f t="shared" si="59"/>
        <v xml:space="preserve"> </v>
      </c>
      <c r="AC146" t="str">
        <f t="shared" si="43"/>
        <v xml:space="preserve"> </v>
      </c>
      <c r="AD146" s="1" t="str">
        <f t="shared" si="60"/>
        <v xml:space="preserve"> </v>
      </c>
      <c r="AE146">
        <f t="shared" si="44"/>
        <v>30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313</v>
      </c>
      <c r="AP146" t="s">
        <v>1313</v>
      </c>
      <c r="AQ146">
        <v>-61.012717642860402</v>
      </c>
      <c r="AR146">
        <v>-74.923450382777361</v>
      </c>
      <c r="AS146">
        <v>10.202630643441157</v>
      </c>
      <c r="AT146">
        <v>61.012717642860402</v>
      </c>
      <c r="AU146">
        <v>74.923450382777361</v>
      </c>
      <c r="AV146" t="s">
        <v>1489</v>
      </c>
    </row>
    <row r="147" spans="1:48" x14ac:dyDescent="0.25">
      <c r="A147">
        <v>1.4999999999999967E-9</v>
      </c>
      <c r="B147" t="s">
        <v>233</v>
      </c>
      <c r="C147" s="3">
        <v>23</v>
      </c>
      <c r="D147" s="3">
        <v>1</v>
      </c>
      <c r="E147" s="3">
        <v>8</v>
      </c>
      <c r="F147" s="3">
        <v>32</v>
      </c>
      <c r="G147" s="4">
        <v>155</v>
      </c>
      <c r="H147" s="4">
        <v>135.80000000000001</v>
      </c>
      <c r="I147" s="5">
        <v>244627.2721382</v>
      </c>
      <c r="J147" s="4">
        <v>23.724668064290707</v>
      </c>
      <c r="K147" s="4">
        <v>23.365450791465932</v>
      </c>
      <c r="L147" s="4">
        <v>17.899188384771708</v>
      </c>
      <c r="M147" s="4">
        <v>15.791850915517069</v>
      </c>
      <c r="N147" s="4">
        <v>5.7240000000000002</v>
      </c>
      <c r="O147" s="4">
        <v>-19.152542372881353</v>
      </c>
      <c r="P147" s="4">
        <v>1.3762886597938144</v>
      </c>
      <c r="Q147" s="36">
        <f t="shared" si="50"/>
        <v>71.875000001499998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>
        <f t="shared" si="44"/>
        <v>72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233</v>
      </c>
      <c r="AP147" t="s">
        <v>1262</v>
      </c>
      <c r="AQ147">
        <v>-30.419564106294359</v>
      </c>
      <c r="AR147">
        <v>-43.14632374331859</v>
      </c>
      <c r="AS147">
        <v>14.138438880706916</v>
      </c>
      <c r="AT147">
        <v>30.419564106294359</v>
      </c>
      <c r="AU147">
        <v>43.14632374331859</v>
      </c>
      <c r="AV147" t="s">
        <v>1490</v>
      </c>
    </row>
    <row r="148" spans="1:48" x14ac:dyDescent="0.25">
      <c r="A148">
        <v>1.5099999999999966E-9</v>
      </c>
      <c r="B148" t="s">
        <v>615</v>
      </c>
      <c r="C148" s="3">
        <v>11</v>
      </c>
      <c r="D148" s="3">
        <v>1</v>
      </c>
      <c r="E148" s="3">
        <v>13</v>
      </c>
      <c r="F148" s="3">
        <v>25</v>
      </c>
      <c r="G148" s="4">
        <v>36</v>
      </c>
      <c r="H148" s="4">
        <v>27.97</v>
      </c>
      <c r="I148" s="5">
        <v>19802.166874141683</v>
      </c>
      <c r="J148" s="4">
        <v>7.3547199579279514</v>
      </c>
      <c r="K148" s="4">
        <v>7.0417925478348433</v>
      </c>
      <c r="L148" s="4">
        <v>8.080910318329579</v>
      </c>
      <c r="M148" s="4">
        <v>7.8385711586244753</v>
      </c>
      <c r="N148" s="4">
        <v>3.8029999999999999</v>
      </c>
      <c r="O148" s="4">
        <v>80.236966824644568</v>
      </c>
      <c r="P148" s="4">
        <v>0</v>
      </c>
      <c r="Q148" s="36" t="str">
        <f t="shared" si="50"/>
        <v xml:space="preserve"> </v>
      </c>
      <c r="R148" t="str">
        <f t="shared" si="51"/>
        <v xml:space="preserve"> </v>
      </c>
      <c r="S148" s="37">
        <f t="shared" si="52"/>
        <v>0.2870933157752843</v>
      </c>
      <c r="T148" s="37" t="str">
        <f t="shared" si="53"/>
        <v/>
      </c>
      <c r="U148" s="37" t="str">
        <f t="shared" si="54"/>
        <v/>
      </c>
      <c r="V148" s="37">
        <f t="shared" si="55"/>
        <v>-0.59569534611083963</v>
      </c>
      <c r="W148" s="37" t="str">
        <f t="shared" si="56"/>
        <v/>
      </c>
      <c r="X148" s="37">
        <f t="shared" si="57"/>
        <v>-0.3537401921796226</v>
      </c>
      <c r="Y148" t="str">
        <f t="shared" si="41"/>
        <v xml:space="preserve"> </v>
      </c>
      <c r="Z148" s="1">
        <f t="shared" si="58"/>
        <v>15</v>
      </c>
      <c r="AA148" t="str">
        <f t="shared" si="42"/>
        <v xml:space="preserve"> </v>
      </c>
      <c r="AB148" s="1">
        <f t="shared" si="59"/>
        <v>67</v>
      </c>
      <c r="AC148">
        <f t="shared" si="43"/>
        <v>23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>
        <f t="shared" si="63"/>
        <v>80.236966826154571</v>
      </c>
      <c r="AL148" t="str">
        <f t="shared" si="64"/>
        <v xml:space="preserve"> </v>
      </c>
      <c r="AM148">
        <f t="shared" si="48"/>
        <v>3</v>
      </c>
      <c r="AN148" t="str">
        <f t="shared" si="49"/>
        <v xml:space="preserve"> </v>
      </c>
      <c r="AO148" t="s">
        <v>615</v>
      </c>
      <c r="AP148" t="s">
        <v>1262</v>
      </c>
      <c r="AQ148">
        <v>59.569534611083967</v>
      </c>
      <c r="AR148">
        <v>35.374019217962257</v>
      </c>
      <c r="AS148">
        <v>28.709331426528429</v>
      </c>
      <c r="AT148">
        <v>-59.569534611083967</v>
      </c>
      <c r="AU148">
        <v>-35.374019217962257</v>
      </c>
      <c r="AV148" t="s">
        <v>1491</v>
      </c>
    </row>
    <row r="149" spans="1:48" x14ac:dyDescent="0.25">
      <c r="A149">
        <v>1.5199999999999966E-9</v>
      </c>
      <c r="B149" t="s">
        <v>673</v>
      </c>
      <c r="C149" s="3">
        <v>1</v>
      </c>
      <c r="D149" s="3">
        <v>0</v>
      </c>
      <c r="E149" s="3">
        <v>3</v>
      </c>
      <c r="F149" s="3">
        <v>4</v>
      </c>
      <c r="G149" s="4">
        <v>30.5</v>
      </c>
      <c r="H149" s="4">
        <v>26.32</v>
      </c>
      <c r="I149" s="5">
        <v>19802.166874141683</v>
      </c>
      <c r="J149" s="4">
        <v>6.9208519589797532</v>
      </c>
      <c r="K149" s="4">
        <v>6.6263846928499497</v>
      </c>
      <c r="L149" s="4">
        <v>8.080910318329579</v>
      </c>
      <c r="M149" s="4">
        <v>7.8385711586244753</v>
      </c>
      <c r="N149" s="4">
        <v>3.8029999999999999</v>
      </c>
      <c r="O149" s="4">
        <v>80.236966824644568</v>
      </c>
      <c r="P149" s="4" t="s">
        <v>137</v>
      </c>
      <c r="Q149" s="36" t="str">
        <f t="shared" si="50"/>
        <v xml:space="preserve"> </v>
      </c>
      <c r="R149" t="str">
        <f t="shared" si="51"/>
        <v xml:space="preserve"> </v>
      </c>
      <c r="S149" s="37">
        <f t="shared" si="52"/>
        <v>0.15881459118565341</v>
      </c>
      <c r="T149" s="37" t="str">
        <f t="shared" si="53"/>
        <v/>
      </c>
      <c r="U149" s="37" t="str">
        <f t="shared" si="54"/>
        <v/>
      </c>
      <c r="V149" s="37">
        <f t="shared" si="55"/>
        <v>-0.61954599605424732</v>
      </c>
      <c r="W149" s="37" t="str">
        <f t="shared" si="56"/>
        <v/>
      </c>
      <c r="X149" s="37">
        <f t="shared" si="57"/>
        <v>-0.3537401921796226</v>
      </c>
      <c r="Y149" t="str">
        <f t="shared" si="41"/>
        <v xml:space="preserve"> </v>
      </c>
      <c r="Z149" s="1">
        <f t="shared" si="58"/>
        <v>10</v>
      </c>
      <c r="AA149" t="str">
        <f t="shared" si="42"/>
        <v xml:space="preserve"> </v>
      </c>
      <c r="AB149" s="1">
        <f t="shared" si="59"/>
        <v>67</v>
      </c>
      <c r="AC149">
        <f t="shared" si="43"/>
        <v>72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>
        <f t="shared" si="63"/>
        <v>80.236966826164561</v>
      </c>
      <c r="AL149" t="str">
        <f t="shared" si="64"/>
        <v xml:space="preserve"> </v>
      </c>
      <c r="AM149">
        <f t="shared" si="48"/>
        <v>2</v>
      </c>
      <c r="AN149" t="str">
        <f t="shared" si="49"/>
        <v xml:space="preserve"> </v>
      </c>
      <c r="AO149" t="s">
        <v>673</v>
      </c>
      <c r="AP149" t="s">
        <v>1262</v>
      </c>
      <c r="AQ149">
        <v>61.954599605424733</v>
      </c>
      <c r="AR149">
        <v>35.374019217962257</v>
      </c>
      <c r="AS149">
        <v>15.881458966565344</v>
      </c>
      <c r="AT149">
        <v>-61.954599605424733</v>
      </c>
      <c r="AU149">
        <v>-35.374019217962257</v>
      </c>
      <c r="AV149" t="s">
        <v>1491</v>
      </c>
    </row>
    <row r="150" spans="1:48" x14ac:dyDescent="0.25">
      <c r="A150">
        <v>1.5299999999999966E-9</v>
      </c>
      <c r="B150" t="s">
        <v>656</v>
      </c>
      <c r="C150" s="3">
        <v>8</v>
      </c>
      <c r="D150" s="3">
        <v>4</v>
      </c>
      <c r="E150" s="3">
        <v>9</v>
      </c>
      <c r="F150" s="3">
        <v>21</v>
      </c>
      <c r="G150" s="4">
        <v>34</v>
      </c>
      <c r="H150" s="4">
        <v>36.08</v>
      </c>
      <c r="I150" s="5">
        <v>17783.87017264</v>
      </c>
      <c r="J150" s="4">
        <v>14.792947929479293</v>
      </c>
      <c r="K150" s="4">
        <v>19.966795794133922</v>
      </c>
      <c r="L150" s="4">
        <v>13.275438101462589</v>
      </c>
      <c r="M150" s="4">
        <v>14.479155890744664</v>
      </c>
      <c r="N150" s="4">
        <v>2.4390000000000001</v>
      </c>
      <c r="O150" s="4">
        <v>-18.699999999999996</v>
      </c>
      <c r="P150" s="4">
        <v>0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61"/>
        <v xml:space="preserve"> </v>
      </c>
      <c r="AH150" t="str">
        <f t="shared" si="62"/>
        <v xml:space="preserve"> </v>
      </c>
      <c r="AI150" t="str">
        <f t="shared" si="46"/>
        <v xml:space="preserve"> 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656</v>
      </c>
      <c r="AP150" t="s">
        <v>1262</v>
      </c>
      <c r="AQ150">
        <v>18.680007847457368</v>
      </c>
      <c r="AR150">
        <v>-6.1685099601005211</v>
      </c>
      <c r="AS150">
        <v>-5.7649667405764937</v>
      </c>
      <c r="AT150">
        <v>-18.680007847457368</v>
      </c>
      <c r="AU150">
        <v>6.1685099601005211</v>
      </c>
      <c r="AV150" t="s">
        <v>1492</v>
      </c>
    </row>
    <row r="151" spans="1:48" x14ac:dyDescent="0.25">
      <c r="A151">
        <v>1.5399999999999965E-9</v>
      </c>
      <c r="B151" t="s">
        <v>671</v>
      </c>
      <c r="C151" s="3">
        <v>11</v>
      </c>
      <c r="D151" s="3">
        <v>0</v>
      </c>
      <c r="E151" s="3">
        <v>12</v>
      </c>
      <c r="F151" s="3">
        <v>23</v>
      </c>
      <c r="G151" s="4">
        <v>126</v>
      </c>
      <c r="H151" s="4">
        <v>126.39</v>
      </c>
      <c r="I151" s="5">
        <v>27529.828446120002</v>
      </c>
      <c r="J151" s="4" t="s">
        <v>1238</v>
      </c>
      <c r="K151" s="4" t="s">
        <v>1238</v>
      </c>
      <c r="L151" s="4">
        <v>21.276492547192291</v>
      </c>
      <c r="M151" s="4">
        <v>19.929846767961639</v>
      </c>
      <c r="N151" s="4">
        <v>1.1579999999999999</v>
      </c>
      <c r="O151" s="4">
        <v>8.7323943661971803</v>
      </c>
      <c r="P151" s="4">
        <v>3.5999683519265764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3.5999683534665765</v>
      </c>
      <c r="AH151" t="str">
        <f t="shared" si="62"/>
        <v xml:space="preserve"> </v>
      </c>
      <c r="AI151">
        <f t="shared" si="46"/>
        <v>65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671</v>
      </c>
      <c r="AP151" t="s">
        <v>1254</v>
      </c>
      <c r="AQ151" t="e">
        <v>#VALUE!</v>
      </c>
      <c r="AR151">
        <v>-70.155854266212202</v>
      </c>
      <c r="AS151">
        <v>-0.30856871587942036</v>
      </c>
      <c r="AT151" t="e">
        <v>#VALUE!</v>
      </c>
      <c r="AU151">
        <v>70.155854266212202</v>
      </c>
      <c r="AV151" t="s">
        <v>1493</v>
      </c>
    </row>
    <row r="152" spans="1:48" x14ac:dyDescent="0.25">
      <c r="A152">
        <v>1.5499999999999965E-9</v>
      </c>
      <c r="B152" t="s">
        <v>530</v>
      </c>
      <c r="C152" s="3">
        <v>17</v>
      </c>
      <c r="D152" s="3">
        <v>1</v>
      </c>
      <c r="E152" s="3">
        <v>10</v>
      </c>
      <c r="F152" s="3">
        <v>28</v>
      </c>
      <c r="G152" s="4">
        <v>113</v>
      </c>
      <c r="H152" s="4">
        <v>109.56</v>
      </c>
      <c r="I152" s="5">
        <v>25924.604871000003</v>
      </c>
      <c r="J152" s="4">
        <v>19.941754641427014</v>
      </c>
      <c r="K152" s="4">
        <v>21.712247324613553</v>
      </c>
      <c r="L152" s="4">
        <v>14.412931428701157</v>
      </c>
      <c r="M152" s="4">
        <v>15.202247911691321</v>
      </c>
      <c r="N152" s="4">
        <v>5.0460000000000003</v>
      </c>
      <c r="O152" s="4">
        <v>-7.4128440366972459</v>
      </c>
      <c r="P152" s="4">
        <v>0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530</v>
      </c>
      <c r="AP152" t="s">
        <v>1248</v>
      </c>
      <c r="AQ152">
        <v>-9.624081601553879</v>
      </c>
      <c r="AR152">
        <v>-15.26545807732842</v>
      </c>
      <c r="AS152">
        <v>3.1398320554947068</v>
      </c>
      <c r="AT152">
        <v>9.624081601553879</v>
      </c>
      <c r="AU152">
        <v>15.26545807732842</v>
      </c>
      <c r="AV152" t="s">
        <v>1494</v>
      </c>
    </row>
    <row r="153" spans="1:48" x14ac:dyDescent="0.25">
      <c r="A153">
        <v>1.5599999999999965E-9</v>
      </c>
      <c r="B153" t="s">
        <v>317</v>
      </c>
      <c r="C153" s="3">
        <v>7</v>
      </c>
      <c r="D153" s="3">
        <v>0</v>
      </c>
      <c r="E153" s="3">
        <v>10</v>
      </c>
      <c r="F153" s="3">
        <v>17</v>
      </c>
      <c r="G153" s="4">
        <v>106</v>
      </c>
      <c r="H153" s="4">
        <v>99.25</v>
      </c>
      <c r="I153" s="5">
        <v>14434.698176250002</v>
      </c>
      <c r="J153" s="4">
        <v>17.177223952924887</v>
      </c>
      <c r="K153" s="4">
        <v>15.882541206593054</v>
      </c>
      <c r="L153" s="4">
        <v>13.117217748281343</v>
      </c>
      <c r="M153" s="4">
        <v>12.095328748280606</v>
      </c>
      <c r="N153" s="4">
        <v>5.7780000000000005</v>
      </c>
      <c r="O153" s="4">
        <v>16.257545271629795</v>
      </c>
      <c r="P153" s="4">
        <v>2.1229219143576827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>
        <f t="shared" si="61"/>
        <v>2.1229219159176829</v>
      </c>
      <c r="AH153" t="str">
        <f t="shared" si="62"/>
        <v xml:space="preserve"> </v>
      </c>
      <c r="AI153">
        <f t="shared" si="46"/>
        <v>182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317</v>
      </c>
      <c r="AP153" t="s">
        <v>1244</v>
      </c>
      <c r="AQ153">
        <v>5.5731336503468736</v>
      </c>
      <c r="AR153">
        <v>-4.9031642129975905</v>
      </c>
      <c r="AS153">
        <v>6.8010075566750539</v>
      </c>
      <c r="AT153">
        <v>-5.5731336503468736</v>
      </c>
      <c r="AU153">
        <v>4.9031642129975905</v>
      </c>
      <c r="AV153" t="s">
        <v>1495</v>
      </c>
    </row>
    <row r="154" spans="1:48" x14ac:dyDescent="0.25">
      <c r="A154">
        <v>1.5699999999999964E-9</v>
      </c>
      <c r="B154" t="s">
        <v>1213</v>
      </c>
      <c r="C154" s="3">
        <v>12</v>
      </c>
      <c r="D154" s="3">
        <v>1</v>
      </c>
      <c r="E154" s="3">
        <v>14</v>
      </c>
      <c r="F154" s="3">
        <v>27</v>
      </c>
      <c r="G154" s="4">
        <v>55.5</v>
      </c>
      <c r="H154" s="4">
        <v>49.01</v>
      </c>
      <c r="I154" s="5">
        <v>36424.820414059999</v>
      </c>
      <c r="J154" s="4">
        <v>14.111718974949611</v>
      </c>
      <c r="K154" s="4">
        <v>11.215102974828374</v>
      </c>
      <c r="L154" s="4">
        <v>7.5811965101786454</v>
      </c>
      <c r="M154" s="4">
        <v>6.8122067620557933</v>
      </c>
      <c r="N154" s="4">
        <v>3.4729999999999999</v>
      </c>
      <c r="O154" s="4">
        <v>-34.901593252108718</v>
      </c>
      <c r="P154" s="4">
        <v>5.7110793715568251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>
        <f t="shared" si="57"/>
        <v>-0.39370412407579636</v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>
        <f t="shared" si="59"/>
        <v>50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5.7110793731268252</v>
      </c>
      <c r="AH154" t="str">
        <f t="shared" si="62"/>
        <v xml:space="preserve"> </v>
      </c>
      <c r="AI154">
        <f t="shared" si="46"/>
        <v>15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1213</v>
      </c>
      <c r="AP154" t="s">
        <v>1242</v>
      </c>
      <c r="AQ154">
        <v>22.42486881097382</v>
      </c>
      <c r="AR154">
        <v>39.370412407579636</v>
      </c>
      <c r="AS154">
        <v>13.242195470312179</v>
      </c>
      <c r="AT154">
        <v>-22.42486881097382</v>
      </c>
      <c r="AU154">
        <v>-39.370412407579636</v>
      </c>
      <c r="AV154" t="s">
        <v>1496</v>
      </c>
    </row>
    <row r="155" spans="1:48" x14ac:dyDescent="0.25">
      <c r="A155">
        <v>1.5799999999999964E-9</v>
      </c>
      <c r="B155" t="s">
        <v>637</v>
      </c>
      <c r="C155" s="3">
        <v>13</v>
      </c>
      <c r="D155" s="3">
        <v>0</v>
      </c>
      <c r="E155" s="3">
        <v>5</v>
      </c>
      <c r="F155" s="3">
        <v>18</v>
      </c>
      <c r="G155" s="4">
        <v>35</v>
      </c>
      <c r="H155" s="4">
        <v>32.93</v>
      </c>
      <c r="I155" s="5">
        <v>11902.35052484</v>
      </c>
      <c r="J155" s="4" t="s">
        <v>1238</v>
      </c>
      <c r="K155" s="4" t="s">
        <v>1238</v>
      </c>
      <c r="L155" s="4">
        <v>24.562819193093141</v>
      </c>
      <c r="M155" s="4">
        <v>23.133989053948397</v>
      </c>
      <c r="N155" s="4">
        <v>0.56000000000000005</v>
      </c>
      <c r="O155" s="4">
        <v>18.895966029723997</v>
      </c>
      <c r="P155" s="4">
        <v>2.7391436380200425</v>
      </c>
      <c r="Q155" s="36">
        <f t="shared" si="50"/>
        <v>72.222222223802234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>
        <f t="shared" si="44"/>
        <v>70</v>
      </c>
      <c r="AF155" t="str">
        <f t="shared" si="45"/>
        <v xml:space="preserve"> </v>
      </c>
      <c r="AG155">
        <f t="shared" si="61"/>
        <v>2.7391436396000426</v>
      </c>
      <c r="AH155" t="str">
        <f t="shared" si="62"/>
        <v xml:space="preserve"> </v>
      </c>
      <c r="AI155">
        <f t="shared" si="46"/>
        <v>136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637</v>
      </c>
      <c r="AP155" t="s">
        <v>1254</v>
      </c>
      <c r="AQ155" t="e">
        <v>#VALUE!</v>
      </c>
      <c r="AR155">
        <v>-96.437804479141761</v>
      </c>
      <c r="AS155">
        <v>6.2860613422411227</v>
      </c>
      <c r="AT155" t="e">
        <v>#VALUE!</v>
      </c>
      <c r="AU155">
        <v>96.437804479141761</v>
      </c>
      <c r="AV155" t="s">
        <v>1497</v>
      </c>
    </row>
    <row r="156" spans="1:48" x14ac:dyDescent="0.25">
      <c r="A156">
        <v>1.5899999999999964E-9</v>
      </c>
      <c r="B156" t="s">
        <v>531</v>
      </c>
      <c r="C156" s="3">
        <v>15</v>
      </c>
      <c r="D156" s="3">
        <v>1</v>
      </c>
      <c r="E156" s="3">
        <v>13</v>
      </c>
      <c r="F156" s="3">
        <v>29</v>
      </c>
      <c r="G156" s="4">
        <v>125</v>
      </c>
      <c r="H156" s="4">
        <v>126.91</v>
      </c>
      <c r="I156" s="5">
        <v>15586.542644470001</v>
      </c>
      <c r="J156" s="4">
        <v>21.915040580210668</v>
      </c>
      <c r="K156" s="4">
        <v>19.820396689052004</v>
      </c>
      <c r="L156" s="4">
        <v>13.569715543495253</v>
      </c>
      <c r="M156" s="4">
        <v>12.46668177105334</v>
      </c>
      <c r="N156" s="4">
        <v>6.4030000000000005</v>
      </c>
      <c r="O156" s="4">
        <v>10.017182130584196</v>
      </c>
      <c r="P156" s="4">
        <v>2.7838625797809473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>
        <f t="shared" si="61"/>
        <v>2.7838625813709474</v>
      </c>
      <c r="AH156" t="str">
        <f t="shared" si="62"/>
        <v xml:space="preserve"> </v>
      </c>
      <c r="AI156">
        <f t="shared" si="46"/>
        <v>130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531</v>
      </c>
      <c r="AP156" t="s">
        <v>1248</v>
      </c>
      <c r="AQ156">
        <v>-20.471655582182223</v>
      </c>
      <c r="AR156">
        <v>-8.5219537633626885</v>
      </c>
      <c r="AS156">
        <v>-1.5050035458198718</v>
      </c>
      <c r="AT156">
        <v>20.471655582182223</v>
      </c>
      <c r="AU156">
        <v>8.5219537633626885</v>
      </c>
      <c r="AV156" t="s">
        <v>1498</v>
      </c>
    </row>
    <row r="157" spans="1:48" x14ac:dyDescent="0.25">
      <c r="A157">
        <v>1.5999999999999963E-9</v>
      </c>
      <c r="B157" t="s">
        <v>592</v>
      </c>
      <c r="C157" s="3">
        <v>6</v>
      </c>
      <c r="D157" s="3">
        <v>3</v>
      </c>
      <c r="E157" s="3">
        <v>8</v>
      </c>
      <c r="F157" s="3">
        <v>17</v>
      </c>
      <c r="G157" s="4">
        <v>132</v>
      </c>
      <c r="H157" s="4">
        <v>130.05000000000001</v>
      </c>
      <c r="I157" s="5">
        <v>23838.3902466</v>
      </c>
      <c r="J157" s="4">
        <v>20.844686648501366</v>
      </c>
      <c r="K157" s="4">
        <v>19.758432087511398</v>
      </c>
      <c r="L157" s="4">
        <v>13.220356208322782</v>
      </c>
      <c r="M157" s="4">
        <v>12.125227219942712</v>
      </c>
      <c r="N157" s="4">
        <v>6.2389999999999999</v>
      </c>
      <c r="O157" s="4">
        <v>-0.96825396825396748</v>
      </c>
      <c r="P157" s="4">
        <v>3.1311034217608609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3.131103423360861</v>
      </c>
      <c r="AH157" t="str">
        <f t="shared" si="62"/>
        <v xml:space="preserve"> </v>
      </c>
      <c r="AI157">
        <f t="shared" si="46"/>
        <v>102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592</v>
      </c>
      <c r="AP157" t="s">
        <v>1250</v>
      </c>
      <c r="AQ157">
        <v>-14.587691564869033</v>
      </c>
      <c r="AR157">
        <v>-5.7280000141582743</v>
      </c>
      <c r="AS157">
        <v>1.4994232987312506</v>
      </c>
      <c r="AT157">
        <v>14.587691564869033</v>
      </c>
      <c r="AU157">
        <v>5.7280000141582743</v>
      </c>
      <c r="AV157" t="s">
        <v>1499</v>
      </c>
    </row>
    <row r="158" spans="1:48" x14ac:dyDescent="0.25">
      <c r="A158">
        <v>1.6099999999999963E-9</v>
      </c>
      <c r="B158" t="s">
        <v>318</v>
      </c>
      <c r="C158" s="3">
        <v>5</v>
      </c>
      <c r="D158" s="3">
        <v>2</v>
      </c>
      <c r="E158" s="3">
        <v>13</v>
      </c>
      <c r="F158" s="3">
        <v>20</v>
      </c>
      <c r="G158" s="4">
        <v>93.5</v>
      </c>
      <c r="H158" s="4">
        <v>93.12</v>
      </c>
      <c r="I158" s="5">
        <v>67847.330707200003</v>
      </c>
      <c r="J158" s="4">
        <v>18.770409191695222</v>
      </c>
      <c r="K158" s="4">
        <v>18.008122220073485</v>
      </c>
      <c r="L158" s="4">
        <v>12.950389948156543</v>
      </c>
      <c r="M158" s="4">
        <v>12.171605142723408</v>
      </c>
      <c r="N158" s="4">
        <v>4.9610000000000003</v>
      </c>
      <c r="O158" s="4">
        <v>5.105932203389842</v>
      </c>
      <c r="P158" s="4">
        <v>4.2106958762886597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>
        <f t="shared" si="61"/>
        <v>4.2106958778986598</v>
      </c>
      <c r="AH158" t="str">
        <f t="shared" si="62"/>
        <v xml:space="preserve"> </v>
      </c>
      <c r="AI158">
        <f t="shared" si="46"/>
        <v>41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318</v>
      </c>
      <c r="AP158" t="s">
        <v>1250</v>
      </c>
      <c r="AQ158">
        <v>-3.1849456541958254</v>
      </c>
      <c r="AR158">
        <v>-3.5689815800929781</v>
      </c>
      <c r="AS158">
        <v>0.408075601374569</v>
      </c>
      <c r="AT158">
        <v>3.1849456541958254</v>
      </c>
      <c r="AU158">
        <v>3.5689815800929781</v>
      </c>
      <c r="AV158" t="s">
        <v>1500</v>
      </c>
    </row>
    <row r="159" spans="1:48" x14ac:dyDescent="0.25">
      <c r="A159">
        <v>1.6199999999999963E-9</v>
      </c>
      <c r="B159" t="s">
        <v>535</v>
      </c>
      <c r="C159" s="3">
        <v>6</v>
      </c>
      <c r="D159" s="3">
        <v>0</v>
      </c>
      <c r="E159" s="3">
        <v>7</v>
      </c>
      <c r="F159" s="3">
        <v>13</v>
      </c>
      <c r="G159" s="4">
        <v>68</v>
      </c>
      <c r="H159" s="4">
        <v>63.28</v>
      </c>
      <c r="I159" s="5">
        <v>8753.5773270400005</v>
      </c>
      <c r="J159" s="4">
        <v>13.512705530642751</v>
      </c>
      <c r="K159" s="4">
        <v>12.111004784688994</v>
      </c>
      <c r="L159" s="4">
        <v>8.275972591612172</v>
      </c>
      <c r="M159" s="4">
        <v>8.5338138317413677</v>
      </c>
      <c r="N159" s="4">
        <v>4.6829999999999998</v>
      </c>
      <c r="O159" s="4">
        <v>31.176470588235279</v>
      </c>
      <c r="P159" s="4">
        <v>0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>
        <f t="shared" si="57"/>
        <v>-0.33814035227561123</v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>
        <f t="shared" si="59"/>
        <v>76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535</v>
      </c>
      <c r="AP159" t="s">
        <v>1313</v>
      </c>
      <c r="AQ159">
        <v>25.717773566842585</v>
      </c>
      <c r="AR159">
        <v>33.814035227561121</v>
      </c>
      <c r="AS159">
        <v>7.4589127686472745</v>
      </c>
      <c r="AT159">
        <v>-25.717773566842585</v>
      </c>
      <c r="AU159">
        <v>-33.814035227561121</v>
      </c>
      <c r="AV159" t="s">
        <v>1501</v>
      </c>
    </row>
    <row r="160" spans="1:48" x14ac:dyDescent="0.25">
      <c r="A160">
        <v>1.6299999999999962E-9</v>
      </c>
      <c r="B160" t="s">
        <v>583</v>
      </c>
      <c r="C160" s="3">
        <v>19</v>
      </c>
      <c r="D160" s="3">
        <v>1</v>
      </c>
      <c r="E160" s="3">
        <v>14</v>
      </c>
      <c r="F160" s="3">
        <v>34</v>
      </c>
      <c r="G160" s="4">
        <v>34</v>
      </c>
      <c r="H160" s="4">
        <v>28.12</v>
      </c>
      <c r="I160" s="5">
        <v>11366.103999999999</v>
      </c>
      <c r="J160" s="4">
        <v>20.157706093189965</v>
      </c>
      <c r="K160" s="4">
        <v>15.391351943076081</v>
      </c>
      <c r="L160" s="4">
        <v>4.7714205554475519</v>
      </c>
      <c r="M160" s="4">
        <v>4.5948612138154923</v>
      </c>
      <c r="N160" s="4">
        <v>1.395</v>
      </c>
      <c r="O160" s="4">
        <v>9.8425196850393686</v>
      </c>
      <c r="P160" s="4">
        <v>1.3477951635846372</v>
      </c>
      <c r="Q160" s="36" t="str">
        <f t="shared" si="50"/>
        <v xml:space="preserve"> </v>
      </c>
      <c r="R160" t="str">
        <f t="shared" si="51"/>
        <v xml:space="preserve"> </v>
      </c>
      <c r="S160" s="37">
        <f t="shared" si="52"/>
        <v>0.20910384231278809</v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-0.61841213307374687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6</v>
      </c>
      <c r="AC160">
        <f t="shared" si="43"/>
        <v>45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583</v>
      </c>
      <c r="AP160" t="s">
        <v>1295</v>
      </c>
      <c r="AQ160">
        <v>-10.811212824242599</v>
      </c>
      <c r="AR160">
        <v>61.841213307374687</v>
      </c>
      <c r="AS160">
        <v>20.910384068278809</v>
      </c>
      <c r="AT160">
        <v>10.811212824242599</v>
      </c>
      <c r="AU160">
        <v>-61.841213307374687</v>
      </c>
      <c r="AV160" t="s">
        <v>1502</v>
      </c>
    </row>
    <row r="161" spans="1:48" x14ac:dyDescent="0.25">
      <c r="A161">
        <v>1.6399999999999962E-9</v>
      </c>
      <c r="B161" t="s">
        <v>534</v>
      </c>
      <c r="C161" s="3">
        <v>8</v>
      </c>
      <c r="D161" s="3">
        <v>0</v>
      </c>
      <c r="E161" s="3">
        <v>9</v>
      </c>
      <c r="F161" s="3">
        <v>17</v>
      </c>
      <c r="G161" s="4">
        <v>50</v>
      </c>
      <c r="H161" s="4">
        <v>33.25</v>
      </c>
      <c r="I161" s="5">
        <v>8710.2523602499987</v>
      </c>
      <c r="J161" s="4">
        <v>4.0195841392649898</v>
      </c>
      <c r="K161" s="4">
        <v>4.5786284770035799</v>
      </c>
      <c r="L161" s="4">
        <v>3.8210369395976977</v>
      </c>
      <c r="M161" s="4">
        <v>4.1548848738572515</v>
      </c>
      <c r="N161" s="4">
        <v>7.2620000000000005</v>
      </c>
      <c r="O161" s="4">
        <v>-12.925659472422055</v>
      </c>
      <c r="P161" s="4">
        <v>2.4721804511278198</v>
      </c>
      <c r="Q161" s="36" t="str">
        <f t="shared" si="50"/>
        <v xml:space="preserve"> </v>
      </c>
      <c r="R161" t="str">
        <f t="shared" si="51"/>
        <v xml:space="preserve"> </v>
      </c>
      <c r="S161" s="37">
        <f t="shared" si="52"/>
        <v>0.50375940013624054</v>
      </c>
      <c r="T161" s="37" t="str">
        <f t="shared" si="53"/>
        <v/>
      </c>
      <c r="U161" s="37" t="str">
        <f t="shared" si="54"/>
        <v/>
      </c>
      <c r="V161" s="37">
        <f t="shared" si="55"/>
        <v>-0.77903488052565628</v>
      </c>
      <c r="W161" s="37" t="str">
        <f t="shared" si="56"/>
        <v/>
      </c>
      <c r="X161" s="37">
        <f t="shared" si="57"/>
        <v>-0.69441776965922042</v>
      </c>
      <c r="Y161" t="str">
        <f t="shared" si="41"/>
        <v xml:space="preserve"> </v>
      </c>
      <c r="Z161" s="1">
        <f t="shared" si="58"/>
        <v>1</v>
      </c>
      <c r="AA161" t="str">
        <f t="shared" si="42"/>
        <v xml:space="preserve"> </v>
      </c>
      <c r="AB161" s="1">
        <f t="shared" si="59"/>
        <v>3</v>
      </c>
      <c r="AC161">
        <f t="shared" si="43"/>
        <v>3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>
        <f t="shared" si="61"/>
        <v>2.4721804527678199</v>
      </c>
      <c r="AH161" t="str">
        <f t="shared" si="62"/>
        <v xml:space="preserve"> </v>
      </c>
      <c r="AI161">
        <f t="shared" si="46"/>
        <v>157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534</v>
      </c>
      <c r="AP161" t="s">
        <v>1293</v>
      </c>
      <c r="AQ161">
        <v>77.903488052565635</v>
      </c>
      <c r="AR161">
        <v>69.441776965922045</v>
      </c>
      <c r="AS161">
        <v>50.375939849624054</v>
      </c>
      <c r="AT161">
        <v>-77.903488052565635</v>
      </c>
      <c r="AU161">
        <v>-69.441776965922045</v>
      </c>
      <c r="AV161" t="s">
        <v>1503</v>
      </c>
    </row>
    <row r="162" spans="1:48" x14ac:dyDescent="0.25">
      <c r="A162">
        <v>1.6499999999999962E-9</v>
      </c>
      <c r="B162" t="s">
        <v>472</v>
      </c>
      <c r="C162" s="3">
        <v>24</v>
      </c>
      <c r="D162" s="3">
        <v>0</v>
      </c>
      <c r="E162" s="3">
        <v>11</v>
      </c>
      <c r="F162" s="3">
        <v>35</v>
      </c>
      <c r="G162" s="4">
        <v>111</v>
      </c>
      <c r="H162" s="4">
        <v>99.12</v>
      </c>
      <c r="I162" s="5">
        <v>29211.406507920001</v>
      </c>
      <c r="J162" s="4">
        <v>25.272819989801121</v>
      </c>
      <c r="K162" s="4">
        <v>21.566579634464752</v>
      </c>
      <c r="L162" s="4">
        <v>16.53102552356021</v>
      </c>
      <c r="M162" s="4">
        <v>14.388725149530048</v>
      </c>
      <c r="N162" s="4">
        <v>4.5960000000000001</v>
      </c>
      <c r="O162" s="4">
        <v>8.1411764705882383</v>
      </c>
      <c r="P162" s="4">
        <v>0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472</v>
      </c>
      <c r="AP162" t="s">
        <v>1262</v>
      </c>
      <c r="AQ162">
        <v>-38.930085676005731</v>
      </c>
      <c r="AR162">
        <v>-32.204627413043106</v>
      </c>
      <c r="AS162">
        <v>11.985472154963684</v>
      </c>
      <c r="AT162">
        <v>38.930085676005731</v>
      </c>
      <c r="AU162">
        <v>32.204627413043106</v>
      </c>
      <c r="AV162" t="s">
        <v>1504</v>
      </c>
    </row>
    <row r="163" spans="1:48" x14ac:dyDescent="0.25">
      <c r="A163">
        <v>1.6599999999999961E-9</v>
      </c>
      <c r="B163" t="s">
        <v>576</v>
      </c>
      <c r="C163" s="3">
        <v>14</v>
      </c>
      <c r="D163" s="3">
        <v>2</v>
      </c>
      <c r="E163" s="3">
        <v>22</v>
      </c>
      <c r="F163" s="3">
        <v>38</v>
      </c>
      <c r="G163" s="4">
        <v>42</v>
      </c>
      <c r="H163" s="4">
        <v>40.299999999999997</v>
      </c>
      <c r="I163" s="5">
        <v>33802.173039699999</v>
      </c>
      <c r="J163" s="4">
        <v>14.638576098801305</v>
      </c>
      <c r="K163" s="4">
        <v>12.966537966537965</v>
      </c>
      <c r="L163" s="4">
        <v>10.171673260315861</v>
      </c>
      <c r="M163" s="4">
        <v>9.5133122394844616</v>
      </c>
      <c r="N163" s="4">
        <v>2.7530000000000001</v>
      </c>
      <c r="O163" s="4">
        <v>18.663793103448288</v>
      </c>
      <c r="P163" s="4">
        <v>1.4540942928039702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 t="str">
        <f t="shared" si="56"/>
        <v/>
      </c>
      <c r="X163" s="37" t="str">
        <f t="shared" si="57"/>
        <v/>
      </c>
      <c r="Y163" t="str">
        <f t="shared" si="41"/>
        <v xml:space="preserve"> </v>
      </c>
      <c r="Z163" s="1" t="str">
        <f t="shared" si="58"/>
        <v xml:space="preserve"> </v>
      </c>
      <c r="AA163" t="str">
        <f t="shared" si="42"/>
        <v xml:space="preserve"> 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576</v>
      </c>
      <c r="AP163" t="s">
        <v>1248</v>
      </c>
      <c r="AQ163">
        <v>19.528622749581849</v>
      </c>
      <c r="AR163">
        <v>18.653427058670403</v>
      </c>
      <c r="AS163">
        <v>4.2183622828784184</v>
      </c>
      <c r="AT163">
        <v>-19.528622749581849</v>
      </c>
      <c r="AU163">
        <v>-18.653427058670403</v>
      </c>
      <c r="AV163" t="s">
        <v>1505</v>
      </c>
    </row>
    <row r="164" spans="1:48" x14ac:dyDescent="0.25">
      <c r="A164">
        <v>1.6699999999999961E-9</v>
      </c>
      <c r="B164" t="s">
        <v>320</v>
      </c>
      <c r="C164" s="3">
        <v>9</v>
      </c>
      <c r="D164" s="3">
        <v>1</v>
      </c>
      <c r="E164" s="3">
        <v>14</v>
      </c>
      <c r="F164" s="3">
        <v>24</v>
      </c>
      <c r="G164" s="4">
        <v>208</v>
      </c>
      <c r="H164" s="4">
        <v>192.11</v>
      </c>
      <c r="I164" s="5">
        <v>55280.007135060005</v>
      </c>
      <c r="J164" s="4">
        <v>32.500422940280835</v>
      </c>
      <c r="K164" s="4">
        <v>28.958396141091349</v>
      </c>
      <c r="L164" s="4">
        <v>19.062092450896948</v>
      </c>
      <c r="M164" s="4">
        <v>17.664757625296826</v>
      </c>
      <c r="N164" s="4">
        <v>5.9110000000000005</v>
      </c>
      <c r="O164" s="4">
        <v>12.590476190476199</v>
      </c>
      <c r="P164" s="4">
        <v>1.0702201863515692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320</v>
      </c>
      <c r="AP164" t="s">
        <v>1242</v>
      </c>
      <c r="AQ164">
        <v>-78.661761743319019</v>
      </c>
      <c r="AR164">
        <v>-52.446490787407065</v>
      </c>
      <c r="AS164">
        <v>8.2713028993805615</v>
      </c>
      <c r="AT164">
        <v>78.661761743319019</v>
      </c>
      <c r="AU164">
        <v>52.446490787407065</v>
      </c>
      <c r="AV164" t="s">
        <v>1506</v>
      </c>
    </row>
    <row r="165" spans="1:48" x14ac:dyDescent="0.25">
      <c r="A165">
        <v>1.6799999999999961E-9</v>
      </c>
      <c r="B165" t="s">
        <v>309</v>
      </c>
      <c r="C165" s="3">
        <v>1</v>
      </c>
      <c r="D165" s="3">
        <v>7</v>
      </c>
      <c r="E165" s="3">
        <v>10</v>
      </c>
      <c r="F165" s="3">
        <v>18</v>
      </c>
      <c r="G165" s="4">
        <v>86</v>
      </c>
      <c r="H165" s="4">
        <v>89.93</v>
      </c>
      <c r="I165" s="5">
        <v>29869.728535510003</v>
      </c>
      <c r="J165" s="4">
        <v>20.68307267709292</v>
      </c>
      <c r="K165" s="4">
        <v>19.678336980306344</v>
      </c>
      <c r="L165" s="4">
        <v>11.809391554164527</v>
      </c>
      <c r="M165" s="4">
        <v>11.150724257327481</v>
      </c>
      <c r="N165" s="4">
        <v>4.3479999999999999</v>
      </c>
      <c r="O165" s="4">
        <v>0.41570438799075737</v>
      </c>
      <c r="P165" s="4">
        <v>3.4137662626487266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 t="str">
        <f t="shared" si="57"/>
        <v/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3.4137662643287268</v>
      </c>
      <c r="AH165" t="str">
        <f t="shared" si="62"/>
        <v xml:space="preserve"> </v>
      </c>
      <c r="AI165">
        <f t="shared" si="46"/>
        <v>76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309</v>
      </c>
      <c r="AP165" t="s">
        <v>1250</v>
      </c>
      <c r="AQ165">
        <v>-13.699265069397782</v>
      </c>
      <c r="AR165">
        <v>5.5559978315961818</v>
      </c>
      <c r="AS165">
        <v>-4.3700656065829069</v>
      </c>
      <c r="AT165">
        <v>13.699265069397782</v>
      </c>
      <c r="AU165">
        <v>-5.5559978315961818</v>
      </c>
      <c r="AV165" t="s">
        <v>1507</v>
      </c>
    </row>
    <row r="166" spans="1:48" x14ac:dyDescent="0.25">
      <c r="A166">
        <v>1.689999999999996E-9</v>
      </c>
      <c r="B166" t="s">
        <v>325</v>
      </c>
      <c r="C166" s="3">
        <v>9</v>
      </c>
      <c r="D166" s="3">
        <v>2</v>
      </c>
      <c r="E166" s="3">
        <v>8</v>
      </c>
      <c r="F166" s="3">
        <v>19</v>
      </c>
      <c r="G166" s="4">
        <v>138</v>
      </c>
      <c r="H166" s="4">
        <v>139.97999999999999</v>
      </c>
      <c r="I166" s="5">
        <v>16921.388373419999</v>
      </c>
      <c r="J166" s="4">
        <v>25.280837998916379</v>
      </c>
      <c r="K166" s="4">
        <v>23.474761026329027</v>
      </c>
      <c r="L166" s="4">
        <v>16.68305230354586</v>
      </c>
      <c r="M166" s="4">
        <v>15.261413051852992</v>
      </c>
      <c r="N166" s="4">
        <v>5.5369999999999999</v>
      </c>
      <c r="O166" s="4">
        <v>-4.3696027633851493</v>
      </c>
      <c r="P166" s="4">
        <v>1.1437348192598944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325</v>
      </c>
      <c r="AP166" t="s">
        <v>1244</v>
      </c>
      <c r="AQ166">
        <v>-38.97416238346392</v>
      </c>
      <c r="AR166">
        <v>-33.420440901211926</v>
      </c>
      <c r="AS166">
        <v>-1.4144877839691317</v>
      </c>
      <c r="AT166">
        <v>38.97416238346392</v>
      </c>
      <c r="AU166">
        <v>33.420440901211926</v>
      </c>
      <c r="AV166" t="s">
        <v>1508</v>
      </c>
    </row>
    <row r="167" spans="1:48" x14ac:dyDescent="0.25">
      <c r="A167">
        <v>1.699999999999996E-9</v>
      </c>
      <c r="B167" t="s">
        <v>411</v>
      </c>
      <c r="C167" s="3">
        <v>9</v>
      </c>
      <c r="D167" s="3">
        <v>0</v>
      </c>
      <c r="E167" s="3">
        <v>7</v>
      </c>
      <c r="F167" s="3">
        <v>16</v>
      </c>
      <c r="G167" s="4">
        <v>77</v>
      </c>
      <c r="H167" s="4">
        <v>71.48</v>
      </c>
      <c r="I167" s="5">
        <v>25596.24182028</v>
      </c>
      <c r="J167" s="4">
        <v>15.335764857326753</v>
      </c>
      <c r="K167" s="4">
        <v>15.6823168056165</v>
      </c>
      <c r="L167" s="4">
        <v>10.638099783545314</v>
      </c>
      <c r="M167" s="4">
        <v>8.8936593658570544</v>
      </c>
      <c r="N167" s="4">
        <v>4.6610000000000005</v>
      </c>
      <c r="O167" s="4">
        <v>12.313253012048195</v>
      </c>
      <c r="P167" s="4">
        <v>3.5072747621712366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3.5072747638712367</v>
      </c>
      <c r="AH167" t="str">
        <f t="shared" si="62"/>
        <v xml:space="preserve"> </v>
      </c>
      <c r="AI167">
        <f t="shared" si="46"/>
        <v>70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411</v>
      </c>
      <c r="AP167" t="s">
        <v>1250</v>
      </c>
      <c r="AQ167">
        <v>15.6960273370645</v>
      </c>
      <c r="AR167">
        <v>14.923244401143986</v>
      </c>
      <c r="AS167">
        <v>7.7224398433128005</v>
      </c>
      <c r="AT167">
        <v>-15.6960273370645</v>
      </c>
      <c r="AU167">
        <v>-14.923244401143986</v>
      </c>
      <c r="AV167" t="s">
        <v>1509</v>
      </c>
    </row>
    <row r="168" spans="1:48" x14ac:dyDescent="0.25">
      <c r="A168">
        <v>1.709999999999996E-9</v>
      </c>
      <c r="B168" t="s">
        <v>538</v>
      </c>
      <c r="C168" s="3">
        <v>18</v>
      </c>
      <c r="D168" s="3">
        <v>1</v>
      </c>
      <c r="E168" s="3">
        <v>6</v>
      </c>
      <c r="F168" s="3">
        <v>25</v>
      </c>
      <c r="G168" s="4">
        <v>210</v>
      </c>
      <c r="H168" s="4">
        <v>192.55</v>
      </c>
      <c r="I168" s="5">
        <v>69463.631919150008</v>
      </c>
      <c r="J168" s="4">
        <v>36.725157352660688</v>
      </c>
      <c r="K168" s="4">
        <v>32.252931323283086</v>
      </c>
      <c r="L168" s="4">
        <v>22.478337711842741</v>
      </c>
      <c r="M168" s="4">
        <v>20.040598520896634</v>
      </c>
      <c r="N168" s="4">
        <v>5.97</v>
      </c>
      <c r="O168" s="4">
        <v>11.797752808988763</v>
      </c>
      <c r="P168" s="4">
        <v>0.96546351596987789</v>
      </c>
      <c r="Q168" s="36">
        <f t="shared" si="50"/>
        <v>72.000000001710006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>
        <f t="shared" si="44"/>
        <v>71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538</v>
      </c>
      <c r="AP168" t="s">
        <v>1239</v>
      </c>
      <c r="AQ168">
        <v>-101.88602852902653</v>
      </c>
      <c r="AR168">
        <v>-79.767447447429475</v>
      </c>
      <c r="AS168">
        <v>9.0625811477538232</v>
      </c>
      <c r="AT168">
        <v>101.88602852902653</v>
      </c>
      <c r="AU168">
        <v>79.767447447429475</v>
      </c>
      <c r="AV168" t="s">
        <v>1510</v>
      </c>
    </row>
    <row r="169" spans="1:48" x14ac:dyDescent="0.25">
      <c r="A169">
        <v>1.7199999999999959E-9</v>
      </c>
      <c r="B169" t="s">
        <v>519</v>
      </c>
      <c r="C169" s="3">
        <v>13</v>
      </c>
      <c r="D169" s="3">
        <v>0</v>
      </c>
      <c r="E169" s="3">
        <v>6</v>
      </c>
      <c r="F169" s="3">
        <v>19</v>
      </c>
      <c r="G169" s="4">
        <v>87.5</v>
      </c>
      <c r="H169" s="4">
        <v>74.290000000000006</v>
      </c>
      <c r="I169" s="5">
        <v>10177.29525492</v>
      </c>
      <c r="J169" s="4">
        <v>9.6681415929203549</v>
      </c>
      <c r="K169" s="4">
        <v>8.6645672964777241</v>
      </c>
      <c r="L169" s="4">
        <v>7.8495833288083201</v>
      </c>
      <c r="M169" s="4">
        <v>7.487072149162314</v>
      </c>
      <c r="N169" s="4">
        <v>7.6840000000000002</v>
      </c>
      <c r="O169" s="4">
        <v>-6.2926829268292588</v>
      </c>
      <c r="P169" s="4">
        <v>3.4809530219410409</v>
      </c>
      <c r="Q169" s="36" t="str">
        <f t="shared" si="50"/>
        <v xml:space="preserve"> </v>
      </c>
      <c r="R169" t="str">
        <f t="shared" si="51"/>
        <v xml:space="preserve"> </v>
      </c>
      <c r="S169" s="37">
        <f t="shared" si="52"/>
        <v>0.17781666614320621</v>
      </c>
      <c r="T169" s="37" t="str">
        <f t="shared" si="53"/>
        <v/>
      </c>
      <c r="U169" s="37" t="str">
        <f t="shared" si="54"/>
        <v/>
      </c>
      <c r="V169" s="37">
        <f t="shared" si="55"/>
        <v>-0.46852162110353024</v>
      </c>
      <c r="W169" s="37" t="str">
        <f t="shared" si="56"/>
        <v/>
      </c>
      <c r="X169" s="37">
        <f t="shared" si="57"/>
        <v>-0.37224025342304179</v>
      </c>
      <c r="Y169" t="str">
        <f t="shared" si="41"/>
        <v xml:space="preserve"> </v>
      </c>
      <c r="Z169" s="1">
        <f t="shared" si="58"/>
        <v>43</v>
      </c>
      <c r="AA169" t="str">
        <f t="shared" si="42"/>
        <v xml:space="preserve"> </v>
      </c>
      <c r="AB169" s="1">
        <f t="shared" si="59"/>
        <v>59</v>
      </c>
      <c r="AC169">
        <f t="shared" si="43"/>
        <v>54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3.4809530236610411</v>
      </c>
      <c r="AH169" t="str">
        <f t="shared" si="62"/>
        <v xml:space="preserve"> </v>
      </c>
      <c r="AI169">
        <f t="shared" si="46"/>
        <v>72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519</v>
      </c>
      <c r="AP169" t="s">
        <v>1242</v>
      </c>
      <c r="AQ169">
        <v>46.852162110353021</v>
      </c>
      <c r="AR169">
        <v>37.224025342304181</v>
      </c>
      <c r="AS169">
        <v>17.781666442320621</v>
      </c>
      <c r="AT169">
        <v>-46.852162110353021</v>
      </c>
      <c r="AU169">
        <v>-37.224025342304181</v>
      </c>
      <c r="AV169" t="s">
        <v>1511</v>
      </c>
    </row>
    <row r="170" spans="1:48" x14ac:dyDescent="0.25">
      <c r="A170">
        <v>1.7299999999999959E-9</v>
      </c>
      <c r="B170" t="s">
        <v>322</v>
      </c>
      <c r="C170" s="3">
        <v>12</v>
      </c>
      <c r="D170" s="3">
        <v>0</v>
      </c>
      <c r="E170" s="3">
        <v>13</v>
      </c>
      <c r="F170" s="3">
        <v>25</v>
      </c>
      <c r="G170" s="4">
        <v>70</v>
      </c>
      <c r="H170" s="4">
        <v>65.66</v>
      </c>
      <c r="I170" s="5">
        <v>40387.561994919997</v>
      </c>
      <c r="J170" s="4">
        <v>18.053340665383558</v>
      </c>
      <c r="K170" s="4">
        <v>17.112327339066979</v>
      </c>
      <c r="L170" s="4">
        <v>11.524788885827316</v>
      </c>
      <c r="M170" s="4">
        <v>11.028660056310441</v>
      </c>
      <c r="N170" s="4">
        <v>3.637</v>
      </c>
      <c r="O170" s="4">
        <v>7.6035502958579917</v>
      </c>
      <c r="P170" s="4">
        <v>3.1023454157782515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3.1023454175082517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107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322</v>
      </c>
      <c r="AP170" t="s">
        <v>1244</v>
      </c>
      <c r="AQ170">
        <v>0.75693308494959588</v>
      </c>
      <c r="AR170">
        <v>7.8320689485788524</v>
      </c>
      <c r="AS170">
        <v>6.6098081023454158</v>
      </c>
      <c r="AT170">
        <v>-0.75693308494959588</v>
      </c>
      <c r="AU170">
        <v>-7.8320689485788524</v>
      </c>
      <c r="AV170" t="s">
        <v>1512</v>
      </c>
    </row>
    <row r="171" spans="1:48" x14ac:dyDescent="0.25">
      <c r="A171">
        <v>1.7399999999999959E-9</v>
      </c>
      <c r="B171" t="s">
        <v>323</v>
      </c>
      <c r="C171" s="3">
        <v>32</v>
      </c>
      <c r="D171" s="3">
        <v>0</v>
      </c>
      <c r="E171" s="3">
        <v>6</v>
      </c>
      <c r="F171" s="3">
        <v>38</v>
      </c>
      <c r="G171" s="4">
        <v>110</v>
      </c>
      <c r="H171" s="4">
        <v>85.64</v>
      </c>
      <c r="I171" s="5">
        <v>49727.984544039995</v>
      </c>
      <c r="J171" s="4">
        <v>16.938291139240505</v>
      </c>
      <c r="K171" s="4">
        <v>15.011393514460998</v>
      </c>
      <c r="L171" s="4">
        <v>6.8179930732844802</v>
      </c>
      <c r="M171" s="4">
        <v>6.0454840504656113</v>
      </c>
      <c r="N171" s="4">
        <v>5.056</v>
      </c>
      <c r="O171" s="4">
        <v>-8.7364620938628157</v>
      </c>
      <c r="P171" s="4">
        <v>1.5833722559551613</v>
      </c>
      <c r="Q171" s="36">
        <f t="shared" si="50"/>
        <v>84.210526317529485</v>
      </c>
      <c r="R171" t="str">
        <f t="shared" si="51"/>
        <v xml:space="preserve"> </v>
      </c>
      <c r="S171" s="37">
        <f t="shared" si="52"/>
        <v>0.28444652205760851</v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>
        <f t="shared" si="57"/>
        <v>-0.45474028052667392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31</v>
      </c>
      <c r="AC171">
        <f t="shared" si="67"/>
        <v>24</v>
      </c>
      <c r="AD171" s="1" t="str">
        <f t="shared" si="60"/>
        <v xml:space="preserve"> </v>
      </c>
      <c r="AE171">
        <f t="shared" si="68"/>
        <v>29</v>
      </c>
      <c r="AF171" t="str">
        <f t="shared" si="69"/>
        <v xml:space="preserve"> </v>
      </c>
      <c r="AG171" t="str">
        <f t="shared" si="61"/>
        <v xml:space="preserve"> </v>
      </c>
      <c r="AH171" t="str">
        <f t="shared" si="62"/>
        <v xml:space="preserve"> </v>
      </c>
      <c r="AI171" t="str">
        <f t="shared" si="70"/>
        <v xml:space="preserve"> 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323</v>
      </c>
      <c r="AP171" t="s">
        <v>1295</v>
      </c>
      <c r="AQ171">
        <v>6.88659832462446</v>
      </c>
      <c r="AR171">
        <v>45.474028052667393</v>
      </c>
      <c r="AS171">
        <v>28.444652031760853</v>
      </c>
      <c r="AT171">
        <v>-6.88659832462446</v>
      </c>
      <c r="AU171">
        <v>-45.474028052667393</v>
      </c>
      <c r="AV171" t="s">
        <v>1513</v>
      </c>
    </row>
    <row r="172" spans="1:48" x14ac:dyDescent="0.25">
      <c r="A172">
        <v>1.7499999999999958E-9</v>
      </c>
      <c r="B172" t="s">
        <v>672</v>
      </c>
      <c r="C172" s="3">
        <v>25</v>
      </c>
      <c r="D172" s="3">
        <v>1</v>
      </c>
      <c r="E172" s="3">
        <v>2</v>
      </c>
      <c r="F172" s="3">
        <v>28</v>
      </c>
      <c r="G172" s="4">
        <v>562</v>
      </c>
      <c r="H172" s="4">
        <v>549.92999999999995</v>
      </c>
      <c r="I172" s="5">
        <v>46644.62980509</v>
      </c>
      <c r="J172" s="4" t="s">
        <v>1238</v>
      </c>
      <c r="K172" s="4" t="s">
        <v>1238</v>
      </c>
      <c r="L172" s="4">
        <v>21.410912150494067</v>
      </c>
      <c r="M172" s="4">
        <v>19.385470112948941</v>
      </c>
      <c r="N172" s="4">
        <v>7.3760000000000003</v>
      </c>
      <c r="O172" s="4">
        <v>38.075627105952819</v>
      </c>
      <c r="P172" s="4">
        <v>1.9635226301529287</v>
      </c>
      <c r="Q172" s="36">
        <f t="shared" si="50"/>
        <v>89.285714287464288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/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15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672</v>
      </c>
      <c r="AP172" t="s">
        <v>1254</v>
      </c>
      <c r="AQ172" t="e">
        <v>#VALUE!</v>
      </c>
      <c r="AR172">
        <v>-71.230856754484506</v>
      </c>
      <c r="AS172">
        <v>2.1948247958831324</v>
      </c>
      <c r="AT172" t="e">
        <v>#VALUE!</v>
      </c>
      <c r="AU172">
        <v>71.230856754484506</v>
      </c>
      <c r="AV172" t="s">
        <v>1514</v>
      </c>
    </row>
    <row r="173" spans="1:48" x14ac:dyDescent="0.25">
      <c r="A173">
        <v>1.7599999999999958E-9</v>
      </c>
      <c r="B173" t="s">
        <v>515</v>
      </c>
      <c r="C173" s="3">
        <v>5</v>
      </c>
      <c r="D173" s="3">
        <v>2</v>
      </c>
      <c r="E173" s="3">
        <v>18</v>
      </c>
      <c r="F173" s="3">
        <v>25</v>
      </c>
      <c r="G173" s="4">
        <v>82</v>
      </c>
      <c r="H173" s="4">
        <v>85.05</v>
      </c>
      <c r="I173" s="5">
        <v>31541.023665899997</v>
      </c>
      <c r="J173" s="4" t="s">
        <v>1238</v>
      </c>
      <c r="K173" s="4" t="s">
        <v>1238</v>
      </c>
      <c r="L173" s="4">
        <v>24.011790395545759</v>
      </c>
      <c r="M173" s="4">
        <v>23.192727429582021</v>
      </c>
      <c r="N173" s="4">
        <v>1.8160000000000001</v>
      </c>
      <c r="O173" s="4">
        <v>63.751127141568986</v>
      </c>
      <c r="P173" s="4">
        <v>2.7724867724867726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2.7724867742467727</v>
      </c>
      <c r="AH173" t="str">
        <f t="shared" si="62"/>
        <v xml:space="preserve"> </v>
      </c>
      <c r="AI173">
        <f t="shared" si="70"/>
        <v>133</v>
      </c>
      <c r="AJ173" t="str">
        <f t="shared" si="71"/>
        <v xml:space="preserve"> </v>
      </c>
      <c r="AK173">
        <f t="shared" si="63"/>
        <v>63.751127143328986</v>
      </c>
      <c r="AL173" t="str">
        <f t="shared" si="64"/>
        <v xml:space="preserve"> </v>
      </c>
      <c r="AM173">
        <f t="shared" si="72"/>
        <v>6</v>
      </c>
      <c r="AN173" t="str">
        <f t="shared" si="73"/>
        <v xml:space="preserve"> </v>
      </c>
      <c r="AO173" t="s">
        <v>515</v>
      </c>
      <c r="AP173" t="s">
        <v>1254</v>
      </c>
      <c r="AQ173" t="e">
        <v>#VALUE!</v>
      </c>
      <c r="AR173">
        <v>-92.031026643744667</v>
      </c>
      <c r="AS173">
        <v>-3.5861258083480285</v>
      </c>
      <c r="AT173" t="e">
        <v>#VALUE!</v>
      </c>
      <c r="AU173">
        <v>92.031026643744667</v>
      </c>
      <c r="AV173" t="s">
        <v>1515</v>
      </c>
    </row>
    <row r="174" spans="1:48" x14ac:dyDescent="0.25">
      <c r="A174">
        <v>1.7699999999999957E-9</v>
      </c>
      <c r="B174" t="s">
        <v>390</v>
      </c>
      <c r="C174" s="3">
        <v>11</v>
      </c>
      <c r="D174" s="3">
        <v>3</v>
      </c>
      <c r="E174" s="3">
        <v>5</v>
      </c>
      <c r="F174" s="3">
        <v>19</v>
      </c>
      <c r="G174" s="4">
        <v>80</v>
      </c>
      <c r="H174" s="4">
        <v>82.44</v>
      </c>
      <c r="I174" s="5">
        <v>26677.752589799999</v>
      </c>
      <c r="J174" s="4">
        <v>23.854166666666668</v>
      </c>
      <c r="K174" s="4">
        <v>22.536905412793875</v>
      </c>
      <c r="L174" s="4">
        <v>14.425077642049521</v>
      </c>
      <c r="M174" s="4">
        <v>13.074456051759508</v>
      </c>
      <c r="N174" s="4">
        <v>3.456</v>
      </c>
      <c r="O174" s="4">
        <v>5.558949297495416</v>
      </c>
      <c r="P174" s="4">
        <v>2.7547307132459973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>
        <f t="shared" si="61"/>
        <v>2.7547307150159974</v>
      </c>
      <c r="AH174" t="str">
        <f t="shared" si="62"/>
        <v xml:space="preserve"> </v>
      </c>
      <c r="AI174">
        <f t="shared" si="70"/>
        <v>134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390</v>
      </c>
      <c r="AP174" t="s">
        <v>1250</v>
      </c>
      <c r="AQ174">
        <v>-31.131445563538772</v>
      </c>
      <c r="AR174">
        <v>-15.362595765967967</v>
      </c>
      <c r="AS174">
        <v>-2.959728287239205</v>
      </c>
      <c r="AT174">
        <v>31.131445563538772</v>
      </c>
      <c r="AU174">
        <v>15.362595765967967</v>
      </c>
      <c r="AV174" t="s">
        <v>1516</v>
      </c>
    </row>
    <row r="175" spans="1:48" x14ac:dyDescent="0.25">
      <c r="A175">
        <v>1.7799999999999957E-9</v>
      </c>
      <c r="B175" t="s">
        <v>631</v>
      </c>
      <c r="C175" s="3">
        <v>11</v>
      </c>
      <c r="D175" s="3">
        <v>1</v>
      </c>
      <c r="E175" s="3">
        <v>13</v>
      </c>
      <c r="F175" s="3">
        <v>25</v>
      </c>
      <c r="G175" s="4">
        <v>320</v>
      </c>
      <c r="H175" s="4">
        <v>324.3</v>
      </c>
      <c r="I175" s="5">
        <v>21315.5281344</v>
      </c>
      <c r="J175" s="4" t="s">
        <v>1238</v>
      </c>
      <c r="K175" s="4" t="s">
        <v>1238</v>
      </c>
      <c r="L175" s="4">
        <v>26.609036787892343</v>
      </c>
      <c r="M175" s="4">
        <v>24.89314106169666</v>
      </c>
      <c r="N175" s="4">
        <v>5.665</v>
      </c>
      <c r="O175" s="4">
        <v>14.467569205900185</v>
      </c>
      <c r="P175" s="4">
        <v>2.5279062596361395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 xml:space="preserve"> </v>
      </c>
      <c r="V175" s="37" t="str">
        <f t="shared" si="55"/>
        <v xml:space="preserve"> </v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2.5279062614161396</v>
      </c>
      <c r="AH175" t="str">
        <f t="shared" si="62"/>
        <v xml:space="preserve"> </v>
      </c>
      <c r="AI175">
        <f t="shared" si="70"/>
        <v>149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631</v>
      </c>
      <c r="AP175" t="s">
        <v>1254</v>
      </c>
      <c r="AQ175" t="e">
        <v>#VALUE!</v>
      </c>
      <c r="AR175">
        <v>-112.80215128514568</v>
      </c>
      <c r="AS175">
        <v>-1.3259327782917052</v>
      </c>
      <c r="AT175" t="e">
        <v>#VALUE!</v>
      </c>
      <c r="AU175">
        <v>112.80215128514568</v>
      </c>
      <c r="AV175" t="s">
        <v>1517</v>
      </c>
    </row>
    <row r="176" spans="1:48" x14ac:dyDescent="0.25">
      <c r="A176">
        <v>1.7899999999999957E-9</v>
      </c>
      <c r="B176" t="s">
        <v>541</v>
      </c>
      <c r="C176" s="3">
        <v>12</v>
      </c>
      <c r="D176" s="3">
        <v>0</v>
      </c>
      <c r="E176" s="3">
        <v>4</v>
      </c>
      <c r="F176" s="3">
        <v>16</v>
      </c>
      <c r="G176" s="4">
        <v>53</v>
      </c>
      <c r="H176" s="4">
        <v>45.86</v>
      </c>
      <c r="I176" s="5">
        <v>10997.869260380001</v>
      </c>
      <c r="J176" s="4">
        <v>11.082648622522958</v>
      </c>
      <c r="K176" s="4">
        <v>10.511116204446481</v>
      </c>
      <c r="L176" s="4">
        <v>9.033695984703634</v>
      </c>
      <c r="M176" s="4">
        <v>9.4256817955112222</v>
      </c>
      <c r="N176" s="4">
        <v>4.1379999999999999</v>
      </c>
      <c r="O176" s="4">
        <v>6.6494845360824746</v>
      </c>
      <c r="P176" s="4">
        <v>1.1687745311818578</v>
      </c>
      <c r="Q176" s="36">
        <f t="shared" si="50"/>
        <v>75.000000001789999</v>
      </c>
      <c r="R176" t="str">
        <f t="shared" si="51"/>
        <v xml:space="preserve"> </v>
      </c>
      <c r="S176" s="37">
        <f t="shared" si="52"/>
        <v>0.15569123598101617</v>
      </c>
      <c r="T176" s="37" t="str">
        <f t="shared" si="53"/>
        <v/>
      </c>
      <c r="U176" s="37" t="str">
        <f t="shared" si="54"/>
        <v/>
      </c>
      <c r="V176" s="37">
        <f t="shared" si="55"/>
        <v>-0.39076315058409206</v>
      </c>
      <c r="W176" s="37" t="str">
        <f t="shared" si="56"/>
        <v/>
      </c>
      <c r="X176" s="37" t="str">
        <f t="shared" si="57"/>
        <v/>
      </c>
      <c r="Y176" t="str">
        <f t="shared" si="65"/>
        <v xml:space="preserve"> </v>
      </c>
      <c r="Z176" s="1">
        <f t="shared" si="58"/>
        <v>70</v>
      </c>
      <c r="AA176" t="str">
        <f t="shared" si="66"/>
        <v xml:space="preserve"> </v>
      </c>
      <c r="AB176" s="1" t="str">
        <f t="shared" si="59"/>
        <v xml:space="preserve"> </v>
      </c>
      <c r="AC176">
        <f t="shared" si="67"/>
        <v>76</v>
      </c>
      <c r="AD176" s="1" t="str">
        <f t="shared" si="60"/>
        <v xml:space="preserve"> </v>
      </c>
      <c r="AE176">
        <f t="shared" si="68"/>
        <v>54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541</v>
      </c>
      <c r="AP176" t="s">
        <v>1246</v>
      </c>
      <c r="AQ176">
        <v>39.076315058409207</v>
      </c>
      <c r="AR176">
        <v>27.754245487170635</v>
      </c>
      <c r="AS176">
        <v>15.569123419101615</v>
      </c>
      <c r="AT176">
        <v>-39.076315058409207</v>
      </c>
      <c r="AU176">
        <v>-27.754245487170635</v>
      </c>
      <c r="AV176" t="s">
        <v>1518</v>
      </c>
    </row>
    <row r="177" spans="1:48" x14ac:dyDescent="0.25">
      <c r="A177">
        <v>1.7999999999999956E-9</v>
      </c>
      <c r="B177" t="s">
        <v>319</v>
      </c>
      <c r="C177" s="3">
        <v>14</v>
      </c>
      <c r="D177" s="3">
        <v>2</v>
      </c>
      <c r="E177" s="3">
        <v>10</v>
      </c>
      <c r="F177" s="3">
        <v>26</v>
      </c>
      <c r="G177" s="4">
        <v>88.75</v>
      </c>
      <c r="H177" s="4">
        <v>86.46</v>
      </c>
      <c r="I177" s="5">
        <v>36313.199999999997</v>
      </c>
      <c r="J177" s="4">
        <v>14.736662689619907</v>
      </c>
      <c r="K177" s="4">
        <v>13.942912433478469</v>
      </c>
      <c r="L177" s="4">
        <v>10.81038404163189</v>
      </c>
      <c r="M177" s="4">
        <v>10.408981964677286</v>
      </c>
      <c r="N177" s="4">
        <v>5.867</v>
      </c>
      <c r="O177" s="4">
        <v>19.490835030549896</v>
      </c>
      <c r="P177" s="4">
        <v>3.5033541522091141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3.5033541540091142</v>
      </c>
      <c r="AH177" t="str">
        <f t="shared" si="62"/>
        <v xml:space="preserve"> </v>
      </c>
      <c r="AI177">
        <f t="shared" si="70"/>
        <v>71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319</v>
      </c>
      <c r="AP177" t="s">
        <v>1244</v>
      </c>
      <c r="AQ177">
        <v>18.989419824399977</v>
      </c>
      <c r="AR177">
        <v>13.545424488095847</v>
      </c>
      <c r="AS177">
        <v>2.6486236409900554</v>
      </c>
      <c r="AT177">
        <v>-18.989419824399977</v>
      </c>
      <c r="AU177">
        <v>-13.545424488095847</v>
      </c>
      <c r="AV177" t="s">
        <v>1519</v>
      </c>
    </row>
    <row r="178" spans="1:48" x14ac:dyDescent="0.25">
      <c r="A178">
        <v>1.8099999999999956E-9</v>
      </c>
      <c r="B178" t="s">
        <v>324</v>
      </c>
      <c r="C178" s="3">
        <v>10</v>
      </c>
      <c r="D178" s="3">
        <v>1</v>
      </c>
      <c r="E178" s="3">
        <v>6</v>
      </c>
      <c r="F178" s="3">
        <v>17</v>
      </c>
      <c r="G178" s="4">
        <v>111</v>
      </c>
      <c r="H178" s="4">
        <v>113.53</v>
      </c>
      <c r="I178" s="5">
        <v>22573.141631029997</v>
      </c>
      <c r="J178" s="4">
        <v>21.518195602729342</v>
      </c>
      <c r="K178" s="4">
        <v>20.364125560538117</v>
      </c>
      <c r="L178" s="4">
        <v>12.503799251795089</v>
      </c>
      <c r="M178" s="4">
        <v>11.29263317075829</v>
      </c>
      <c r="N178" s="4">
        <v>5.2759999999999998</v>
      </c>
      <c r="O178" s="4">
        <v>-27.824897400820802</v>
      </c>
      <c r="P178" s="4">
        <v>3.3092574649872279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>
        <f t="shared" si="61"/>
        <v>3.3092574667972281</v>
      </c>
      <c r="AH178" t="str">
        <f t="shared" si="62"/>
        <v xml:space="preserve"> </v>
      </c>
      <c r="AI178">
        <f t="shared" si="70"/>
        <v>83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324</v>
      </c>
      <c r="AP178" t="s">
        <v>1250</v>
      </c>
      <c r="AQ178">
        <v>-18.290114038981955</v>
      </c>
      <c r="AR178">
        <v>2.5667509195748117E-3</v>
      </c>
      <c r="AS178">
        <v>-2.2284858627675486</v>
      </c>
      <c r="AT178">
        <v>18.290114038981955</v>
      </c>
      <c r="AU178">
        <v>-2.5667509195748117E-3</v>
      </c>
      <c r="AV178" t="s">
        <v>1520</v>
      </c>
    </row>
    <row r="179" spans="1:48" x14ac:dyDescent="0.25">
      <c r="A179">
        <v>1.8199999999999956E-9</v>
      </c>
      <c r="B179" t="s">
        <v>913</v>
      </c>
      <c r="C179" s="3">
        <v>6</v>
      </c>
      <c r="D179" s="3">
        <v>2</v>
      </c>
      <c r="E179" s="3">
        <v>2</v>
      </c>
      <c r="F179" s="3">
        <v>10</v>
      </c>
      <c r="G179" s="4">
        <v>65</v>
      </c>
      <c r="H179" s="4">
        <v>64.14</v>
      </c>
      <c r="I179" s="5">
        <v>15102.884423760001</v>
      </c>
      <c r="J179" s="4">
        <v>22.209141274238227</v>
      </c>
      <c r="K179" s="4">
        <v>20.239823288103501</v>
      </c>
      <c r="L179" s="4">
        <v>11.481549635094639</v>
      </c>
      <c r="M179" s="4">
        <v>11.098880193576617</v>
      </c>
      <c r="N179" s="4">
        <v>2.8879999999999999</v>
      </c>
      <c r="O179" s="4">
        <v>15.381542149420685</v>
      </c>
      <c r="P179" s="4">
        <v>3.1867789211100717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3.1867789229300718</v>
      </c>
      <c r="AH179" t="str">
        <f t="shared" si="62"/>
        <v xml:space="preserve"> </v>
      </c>
      <c r="AI179">
        <f t="shared" si="70"/>
        <v>90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913</v>
      </c>
      <c r="AP179" t="s">
        <v>1250</v>
      </c>
      <c r="AQ179">
        <v>-22.088389869654314</v>
      </c>
      <c r="AR179">
        <v>8.1778689731802139</v>
      </c>
      <c r="AS179">
        <v>1.3408169628936761</v>
      </c>
      <c r="AT179">
        <v>22.088389869654314</v>
      </c>
      <c r="AU179">
        <v>-8.1778689731802139</v>
      </c>
      <c r="AV179" t="s">
        <v>1521</v>
      </c>
    </row>
    <row r="180" spans="1:48" x14ac:dyDescent="0.25">
      <c r="A180">
        <v>1.8299999999999955E-9</v>
      </c>
      <c r="B180" t="s">
        <v>599</v>
      </c>
      <c r="C180" s="3">
        <v>14</v>
      </c>
      <c r="D180" s="3">
        <v>3</v>
      </c>
      <c r="E180" s="3">
        <v>8</v>
      </c>
      <c r="F180" s="3">
        <v>25</v>
      </c>
      <c r="G180" s="4">
        <v>220</v>
      </c>
      <c r="H180" s="4">
        <v>215.09</v>
      </c>
      <c r="I180" s="5">
        <v>44732.099314710002</v>
      </c>
      <c r="J180" s="4" t="s">
        <v>1238</v>
      </c>
      <c r="K180" s="4">
        <v>35.968227424749159</v>
      </c>
      <c r="L180" s="4">
        <v>32.489852149801081</v>
      </c>
      <c r="M180" s="4">
        <v>28.734856817162555</v>
      </c>
      <c r="N180" s="4">
        <v>5.3449999999999998</v>
      </c>
      <c r="O180" s="4">
        <v>13.723404255319139</v>
      </c>
      <c r="P180" s="4">
        <v>0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 xml:space="preserve"> </v>
      </c>
      <c r="V180" s="37" t="str">
        <f t="shared" si="55"/>
        <v xml:space="preserve"> </v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599</v>
      </c>
      <c r="AP180" t="s">
        <v>1313</v>
      </c>
      <c r="AQ180" t="e">
        <v>#VALUE!</v>
      </c>
      <c r="AR180">
        <v>-159.83317199816707</v>
      </c>
      <c r="AS180">
        <v>2.2827653540378412</v>
      </c>
      <c r="AT180" t="e">
        <v>#VALUE!</v>
      </c>
      <c r="AU180">
        <v>159.83317199816707</v>
      </c>
      <c r="AV180" t="s">
        <v>1522</v>
      </c>
    </row>
    <row r="181" spans="1:48" x14ac:dyDescent="0.25">
      <c r="A181">
        <v>1.8399999999999955E-9</v>
      </c>
      <c r="B181" t="s">
        <v>401</v>
      </c>
      <c r="C181" s="3">
        <v>14</v>
      </c>
      <c r="D181" s="3">
        <v>1</v>
      </c>
      <c r="E181" s="3">
        <v>6</v>
      </c>
      <c r="F181" s="3">
        <v>21</v>
      </c>
      <c r="G181" s="4">
        <v>52</v>
      </c>
      <c r="H181" s="4">
        <v>47.38</v>
      </c>
      <c r="I181" s="5">
        <v>45956.333625080006</v>
      </c>
      <c r="J181" s="4">
        <v>15.103602167676124</v>
      </c>
      <c r="K181" s="4">
        <v>15.383116883116884</v>
      </c>
      <c r="L181" s="4">
        <v>9.3711786064685807</v>
      </c>
      <c r="M181" s="4">
        <v>9.3170675373648564</v>
      </c>
      <c r="N181" s="4">
        <v>3.137</v>
      </c>
      <c r="O181" s="4">
        <v>0.54487179487179183</v>
      </c>
      <c r="P181" s="4">
        <v>3.203883495145631</v>
      </c>
      <c r="Q181" s="36" t="str">
        <f t="shared" si="50"/>
        <v xml:space="preserve"> </v>
      </c>
      <c r="R181" t="str">
        <f t="shared" si="51"/>
        <v xml:space="preserve"> </v>
      </c>
      <c r="S181" s="37" t="str">
        <f t="shared" si="52"/>
        <v/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 t="str">
        <f t="shared" si="67"/>
        <v xml:space="preserve"> 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>
        <f t="shared" si="61"/>
        <v>3.2038834969856311</v>
      </c>
      <c r="AH181" t="str">
        <f t="shared" si="62"/>
        <v xml:space="preserve"> </v>
      </c>
      <c r="AI181">
        <f t="shared" si="70"/>
        <v>89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401</v>
      </c>
      <c r="AP181" t="s">
        <v>1250</v>
      </c>
      <c r="AQ181">
        <v>16.972275194523622</v>
      </c>
      <c r="AR181">
        <v>25.055274137497051</v>
      </c>
      <c r="AS181">
        <v>9.7509497678345269</v>
      </c>
      <c r="AT181">
        <v>-16.972275194523622</v>
      </c>
      <c r="AU181">
        <v>-25.055274137497051</v>
      </c>
      <c r="AV181" t="s">
        <v>1523</v>
      </c>
    </row>
    <row r="182" spans="1:48" x14ac:dyDescent="0.25">
      <c r="A182">
        <v>1.8499999999999955E-9</v>
      </c>
      <c r="B182" t="s">
        <v>473</v>
      </c>
      <c r="C182" s="3">
        <v>2</v>
      </c>
      <c r="D182" s="3">
        <v>5</v>
      </c>
      <c r="E182" s="3">
        <v>9</v>
      </c>
      <c r="F182" s="3">
        <v>16</v>
      </c>
      <c r="G182" s="4">
        <v>73</v>
      </c>
      <c r="H182" s="4">
        <v>75.39</v>
      </c>
      <c r="I182" s="5">
        <v>12870.591279209999</v>
      </c>
      <c r="J182" s="4">
        <v>21.375106322653814</v>
      </c>
      <c r="K182" s="4">
        <v>20.023904382470118</v>
      </c>
      <c r="L182" s="4">
        <v>14.189402271208463</v>
      </c>
      <c r="M182" s="4">
        <v>13.453099826727721</v>
      </c>
      <c r="N182" s="4">
        <v>3.5270000000000001</v>
      </c>
      <c r="O182" s="4">
        <v>1.3505747126436825</v>
      </c>
      <c r="P182" s="4">
        <v>1.366228942830614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473</v>
      </c>
      <c r="AP182" t="s">
        <v>1244</v>
      </c>
      <c r="AQ182">
        <v>-17.503521725649552</v>
      </c>
      <c r="AR182">
        <v>-13.477814053661795</v>
      </c>
      <c r="AS182">
        <v>-3.1701817217137607</v>
      </c>
      <c r="AT182">
        <v>17.503521725649552</v>
      </c>
      <c r="AU182">
        <v>13.477814053661795</v>
      </c>
      <c r="AV182" t="s">
        <v>1524</v>
      </c>
    </row>
    <row r="183" spans="1:48" x14ac:dyDescent="0.25">
      <c r="A183">
        <v>1.8599999999999954E-9</v>
      </c>
      <c r="B183" t="s">
        <v>614</v>
      </c>
      <c r="C183" s="3">
        <v>23</v>
      </c>
      <c r="D183" s="3">
        <v>0</v>
      </c>
      <c r="E183" s="3">
        <v>10</v>
      </c>
      <c r="F183" s="3">
        <v>33</v>
      </c>
      <c r="G183" s="4">
        <v>160</v>
      </c>
      <c r="H183" s="4">
        <v>131.28</v>
      </c>
      <c r="I183" s="5">
        <v>20188.495183679999</v>
      </c>
      <c r="J183" s="4">
        <v>19.070307960488087</v>
      </c>
      <c r="K183" s="4">
        <v>16.121822424167995</v>
      </c>
      <c r="L183" s="4">
        <v>9.5357047557059627</v>
      </c>
      <c r="M183" s="4">
        <v>8.5049130754300393</v>
      </c>
      <c r="N183" s="4">
        <v>6.8840000000000003</v>
      </c>
      <c r="O183" s="4">
        <v>18.281786941580755</v>
      </c>
      <c r="P183" s="4">
        <v>1.1205057891529557</v>
      </c>
      <c r="Q183" s="36" t="str">
        <f t="shared" si="50"/>
        <v xml:space="preserve"> </v>
      </c>
      <c r="R183" t="str">
        <f t="shared" si="51"/>
        <v xml:space="preserve"> </v>
      </c>
      <c r="S183" s="37">
        <f t="shared" si="52"/>
        <v>0.21876904512630096</v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 t="str">
        <f t="shared" si="57"/>
        <v/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 t="str">
        <f t="shared" si="59"/>
        <v xml:space="preserve"> </v>
      </c>
      <c r="AC183">
        <f t="shared" si="67"/>
        <v>40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614</v>
      </c>
      <c r="AP183" t="s">
        <v>1248</v>
      </c>
      <c r="AQ183">
        <v>-4.8335531961850142</v>
      </c>
      <c r="AR183">
        <v>23.739498644401912</v>
      </c>
      <c r="AS183">
        <v>21.876904326630097</v>
      </c>
      <c r="AT183">
        <v>4.8335531961850142</v>
      </c>
      <c r="AU183">
        <v>-23.739498644401912</v>
      </c>
      <c r="AV183" t="s">
        <v>1525</v>
      </c>
    </row>
    <row r="184" spans="1:48" x14ac:dyDescent="0.25">
      <c r="A184">
        <v>1.8699999999999954E-9</v>
      </c>
      <c r="B184" t="s">
        <v>234</v>
      </c>
      <c r="C184" s="3">
        <v>3</v>
      </c>
      <c r="D184" s="3">
        <v>3</v>
      </c>
      <c r="E184" s="3">
        <v>7</v>
      </c>
      <c r="F184" s="3">
        <v>13</v>
      </c>
      <c r="G184" s="4">
        <v>119</v>
      </c>
      <c r="H184" s="4">
        <v>117.12</v>
      </c>
      <c r="I184" s="5">
        <v>15051.90448128</v>
      </c>
      <c r="J184" s="4">
        <v>35.034400239306017</v>
      </c>
      <c r="K184" s="4">
        <v>33.253833049403745</v>
      </c>
      <c r="L184" s="4">
        <v>24.414858189553296</v>
      </c>
      <c r="M184" s="4">
        <v>23.223755620503596</v>
      </c>
      <c r="N184" s="4">
        <v>3.343</v>
      </c>
      <c r="O184" s="4">
        <v>15.794942847246274</v>
      </c>
      <c r="P184" s="4">
        <v>3.1685450819672134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3.1685450838372136</v>
      </c>
      <c r="AH184" t="str">
        <f t="shared" si="62"/>
        <v xml:space="preserve"> </v>
      </c>
      <c r="AI184">
        <f t="shared" si="70"/>
        <v>95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234</v>
      </c>
      <c r="AP184" t="s">
        <v>1254</v>
      </c>
      <c r="AQ184">
        <v>-92.591575804301968</v>
      </c>
      <c r="AR184">
        <v>-95.254506484908674</v>
      </c>
      <c r="AS184">
        <v>1.605191256830607</v>
      </c>
      <c r="AT184">
        <v>92.591575804301968</v>
      </c>
      <c r="AU184">
        <v>95.254506484908674</v>
      </c>
      <c r="AV184" t="s">
        <v>1526</v>
      </c>
    </row>
    <row r="185" spans="1:48" x14ac:dyDescent="0.25">
      <c r="A185">
        <v>1.8799999999999956E-9</v>
      </c>
      <c r="B185" t="s">
        <v>330</v>
      </c>
      <c r="C185" s="3">
        <v>8</v>
      </c>
      <c r="D185" s="3">
        <v>1</v>
      </c>
      <c r="E185" s="3">
        <v>12</v>
      </c>
      <c r="F185" s="3">
        <v>21</v>
      </c>
      <c r="G185" s="4">
        <v>11</v>
      </c>
      <c r="H185" s="4">
        <v>9.3000000000000007</v>
      </c>
      <c r="I185" s="5">
        <v>37105.542699300007</v>
      </c>
      <c r="J185" s="4">
        <v>7.2204968944099379</v>
      </c>
      <c r="K185" s="4">
        <v>6.6381156316916492</v>
      </c>
      <c r="L185" s="4">
        <v>2.4331502029166949</v>
      </c>
      <c r="M185" s="4">
        <v>2.194561377286405</v>
      </c>
      <c r="N185" s="4">
        <v>1.288</v>
      </c>
      <c r="O185" s="4">
        <v>-0.92307692307692391</v>
      </c>
      <c r="P185" s="4">
        <v>6.4516129032258061</v>
      </c>
      <c r="Q185" s="36" t="str">
        <f t="shared" si="50"/>
        <v xml:space="preserve"> </v>
      </c>
      <c r="R185" t="str">
        <f t="shared" si="51"/>
        <v xml:space="preserve"> </v>
      </c>
      <c r="S185" s="37">
        <f t="shared" si="52"/>
        <v>0.18279570080473101</v>
      </c>
      <c r="T185" s="37" t="str">
        <f t="shared" si="53"/>
        <v/>
      </c>
      <c r="U185" s="37" t="str">
        <f t="shared" si="54"/>
        <v/>
      </c>
      <c r="V185" s="37">
        <f t="shared" si="55"/>
        <v>-0.60307387439607996</v>
      </c>
      <c r="W185" s="37" t="str">
        <f t="shared" si="56"/>
        <v/>
      </c>
      <c r="X185" s="37">
        <f t="shared" si="57"/>
        <v>-0.80541212306634047</v>
      </c>
      <c r="Y185" t="str">
        <f t="shared" si="65"/>
        <v xml:space="preserve"> </v>
      </c>
      <c r="Z185" s="1">
        <f t="shared" si="58"/>
        <v>13</v>
      </c>
      <c r="AA185" t="str">
        <f t="shared" si="66"/>
        <v xml:space="preserve"> </v>
      </c>
      <c r="AB185" s="1">
        <f t="shared" si="59"/>
        <v>1</v>
      </c>
      <c r="AC185">
        <f t="shared" si="67"/>
        <v>51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>
        <f t="shared" si="61"/>
        <v>6.4516129051058062</v>
      </c>
      <c r="AH185" t="str">
        <f t="shared" si="62"/>
        <v xml:space="preserve"> </v>
      </c>
      <c r="AI185">
        <f t="shared" si="70"/>
        <v>10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330</v>
      </c>
      <c r="AP185" t="s">
        <v>1248</v>
      </c>
      <c r="AQ185">
        <v>60.307387439607993</v>
      </c>
      <c r="AR185">
        <v>80.541212306634051</v>
      </c>
      <c r="AS185">
        <v>18.279569892473102</v>
      </c>
      <c r="AT185">
        <v>-60.307387439607993</v>
      </c>
      <c r="AU185">
        <v>-80.541212306634051</v>
      </c>
      <c r="AV185" t="s">
        <v>1527</v>
      </c>
    </row>
    <row r="186" spans="1:48" x14ac:dyDescent="0.25">
      <c r="A186">
        <v>1.8899999999999957E-9</v>
      </c>
      <c r="B186" t="s">
        <v>1214</v>
      </c>
      <c r="C186" s="3">
        <v>38</v>
      </c>
      <c r="D186" s="3">
        <v>0</v>
      </c>
      <c r="E186" s="3">
        <v>0</v>
      </c>
      <c r="F186" s="3">
        <v>38</v>
      </c>
      <c r="G186" s="4">
        <v>143</v>
      </c>
      <c r="H186" s="4">
        <v>105.04</v>
      </c>
      <c r="I186" s="5">
        <v>17126.08325272</v>
      </c>
      <c r="J186" s="4">
        <v>15.037938439513242</v>
      </c>
      <c r="K186" s="4">
        <v>10.347748990247267</v>
      </c>
      <c r="L186" s="4">
        <v>7.1326762007040738</v>
      </c>
      <c r="M186" s="4">
        <v>5.4391011129535558</v>
      </c>
      <c r="N186" s="4">
        <v>6.9850000000000003</v>
      </c>
      <c r="O186" s="4">
        <v>18.994889267461673</v>
      </c>
      <c r="P186" s="4">
        <v>0.71686976389946677</v>
      </c>
      <c r="Q186" s="36">
        <f t="shared" si="50"/>
        <v>100.00000000189</v>
      </c>
      <c r="R186" t="str">
        <f t="shared" si="51"/>
        <v xml:space="preserve"> </v>
      </c>
      <c r="S186" s="37">
        <f t="shared" si="52"/>
        <v>0.36138614050386125</v>
      </c>
      <c r="T186" s="37" t="str">
        <f t="shared" si="53"/>
        <v/>
      </c>
      <c r="U186" s="37" t="str">
        <f t="shared" si="54"/>
        <v/>
      </c>
      <c r="V186" s="37" t="str">
        <f t="shared" si="55"/>
        <v/>
      </c>
      <c r="W186" s="37" t="str">
        <f t="shared" si="56"/>
        <v/>
      </c>
      <c r="X186" s="37">
        <f t="shared" si="57"/>
        <v>-0.42957392556921159</v>
      </c>
      <c r="Y186" t="str">
        <f t="shared" si="65"/>
        <v xml:space="preserve"> </v>
      </c>
      <c r="Z186" s="1" t="str">
        <f t="shared" si="58"/>
        <v xml:space="preserve"> </v>
      </c>
      <c r="AA186" t="str">
        <f t="shared" si="66"/>
        <v xml:space="preserve"> </v>
      </c>
      <c r="AB186" s="1">
        <f t="shared" si="59"/>
        <v>36</v>
      </c>
      <c r="AC186">
        <f t="shared" si="67"/>
        <v>12</v>
      </c>
      <c r="AD186" s="1" t="str">
        <f t="shared" si="60"/>
        <v xml:space="preserve"> </v>
      </c>
      <c r="AE186">
        <f t="shared" si="68"/>
        <v>2</v>
      </c>
      <c r="AF186" t="str">
        <f t="shared" si="69"/>
        <v xml:space="preserve"> </v>
      </c>
      <c r="AG186" t="str">
        <f t="shared" si="61"/>
        <v xml:space="preserve"> </v>
      </c>
      <c r="AH186" t="str">
        <f t="shared" si="62"/>
        <v xml:space="preserve"> </v>
      </c>
      <c r="AI186" t="str">
        <f t="shared" si="70"/>
        <v xml:space="preserve"> 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1214</v>
      </c>
      <c r="AP186" t="s">
        <v>1295</v>
      </c>
      <c r="AQ186">
        <v>17.333242723400755</v>
      </c>
      <c r="AR186">
        <v>42.957392556921157</v>
      </c>
      <c r="AS186">
        <v>36.138613861386126</v>
      </c>
      <c r="AT186">
        <v>-17.333242723400755</v>
      </c>
      <c r="AU186">
        <v>-42.957392556921157</v>
      </c>
      <c r="AV186" t="s">
        <v>1528</v>
      </c>
    </row>
    <row r="187" spans="1:48" x14ac:dyDescent="0.25">
      <c r="A187">
        <v>1.8999999999999959E-9</v>
      </c>
      <c r="B187" t="s">
        <v>474</v>
      </c>
      <c r="C187" s="3">
        <v>4</v>
      </c>
      <c r="D187" s="3">
        <v>0</v>
      </c>
      <c r="E187" s="3">
        <v>13</v>
      </c>
      <c r="F187" s="3">
        <v>17</v>
      </c>
      <c r="G187" s="4">
        <v>30</v>
      </c>
      <c r="H187" s="4">
        <v>33.46</v>
      </c>
      <c r="I187" s="5">
        <v>19186.982388560002</v>
      </c>
      <c r="J187" s="4">
        <v>24.387755102040813</v>
      </c>
      <c r="K187" s="4">
        <v>22.917808219178085</v>
      </c>
      <c r="L187" s="4">
        <v>16.327045533087841</v>
      </c>
      <c r="M187" s="4">
        <v>15.418076802363439</v>
      </c>
      <c r="N187" s="4">
        <v>1.3720000000000001</v>
      </c>
      <c r="O187" s="4">
        <v>6.0278207109737298</v>
      </c>
      <c r="P187" s="4">
        <v>2.7794381350866706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2.7794381369866707</v>
      </c>
      <c r="AH187" t="str">
        <f t="shared" si="62"/>
        <v xml:space="preserve"> </v>
      </c>
      <c r="AI187">
        <f t="shared" si="70"/>
        <v>132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474</v>
      </c>
      <c r="AP187" t="s">
        <v>1244</v>
      </c>
      <c r="AQ187">
        <v>-34.064695081090512</v>
      </c>
      <c r="AR187">
        <v>-30.573325192761502</v>
      </c>
      <c r="AS187">
        <v>-10.340705319784815</v>
      </c>
      <c r="AT187">
        <v>34.064695081090512</v>
      </c>
      <c r="AU187">
        <v>30.573325192761502</v>
      </c>
      <c r="AV187" t="s">
        <v>1529</v>
      </c>
    </row>
    <row r="188" spans="1:48" x14ac:dyDescent="0.25">
      <c r="A188">
        <v>1.9099999999999961E-9</v>
      </c>
      <c r="B188" t="s">
        <v>646</v>
      </c>
      <c r="C188" s="3">
        <v>47</v>
      </c>
      <c r="D188" s="3">
        <v>2</v>
      </c>
      <c r="E188" s="3">
        <v>5</v>
      </c>
      <c r="F188" s="3">
        <v>54</v>
      </c>
      <c r="G188" s="4">
        <v>235</v>
      </c>
      <c r="H188" s="4">
        <v>186.22</v>
      </c>
      <c r="I188" s="5">
        <v>531276.44173755997</v>
      </c>
      <c r="J188" s="4">
        <v>20.764942016057091</v>
      </c>
      <c r="K188" s="4">
        <v>16.8281221760347</v>
      </c>
      <c r="L188" s="4">
        <v>13.277296060751162</v>
      </c>
      <c r="M188" s="4">
        <v>10.845987405097695</v>
      </c>
      <c r="N188" s="4">
        <v>8.968</v>
      </c>
      <c r="O188" s="4">
        <v>1.8280912910185032</v>
      </c>
      <c r="P188" s="4">
        <v>0</v>
      </c>
      <c r="Q188" s="36">
        <f t="shared" si="50"/>
        <v>87.037037038947034</v>
      </c>
      <c r="R188" t="str">
        <f t="shared" si="51"/>
        <v xml:space="preserve"> </v>
      </c>
      <c r="S188" s="37">
        <f t="shared" si="52"/>
        <v>0.2619482351824734</v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>
        <f t="shared" si="67"/>
        <v>26</v>
      </c>
      <c r="AD188" s="1" t="str">
        <f t="shared" si="60"/>
        <v xml:space="preserve"> </v>
      </c>
      <c r="AE188">
        <f t="shared" si="68"/>
        <v>24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646</v>
      </c>
      <c r="AP188" t="s">
        <v>1262</v>
      </c>
      <c r="AQ188">
        <v>-14.149318299750391</v>
      </c>
      <c r="AR188">
        <v>-6.1833687367168988</v>
      </c>
      <c r="AS188">
        <v>26.194823327247342</v>
      </c>
      <c r="AT188">
        <v>14.149318299750391</v>
      </c>
      <c r="AU188">
        <v>6.1833687367168988</v>
      </c>
      <c r="AV188" t="s">
        <v>1530</v>
      </c>
    </row>
    <row r="189" spans="1:48" x14ac:dyDescent="0.25">
      <c r="A189">
        <v>1.9199999999999963E-9</v>
      </c>
      <c r="B189" t="s">
        <v>293</v>
      </c>
      <c r="C189" s="3">
        <v>7</v>
      </c>
      <c r="D189" s="3">
        <v>2</v>
      </c>
      <c r="E189" s="3">
        <v>7</v>
      </c>
      <c r="F189" s="3">
        <v>16</v>
      </c>
      <c r="G189" s="4">
        <v>60.5</v>
      </c>
      <c r="H189" s="4">
        <v>53.45</v>
      </c>
      <c r="I189" s="5">
        <v>7484.0266676000001</v>
      </c>
      <c r="J189" s="4">
        <v>14.822518025513036</v>
      </c>
      <c r="K189" s="4">
        <v>13.41279799247177</v>
      </c>
      <c r="L189" s="4">
        <v>10.662213597309941</v>
      </c>
      <c r="M189" s="4">
        <v>10.095061802295557</v>
      </c>
      <c r="N189" s="4">
        <v>3.6059999999999999</v>
      </c>
      <c r="O189" s="4">
        <v>7.9640718562874264</v>
      </c>
      <c r="P189" s="4">
        <v>1.6651075771749297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293</v>
      </c>
      <c r="AP189" t="s">
        <v>1244</v>
      </c>
      <c r="AQ189">
        <v>18.517454718163783</v>
      </c>
      <c r="AR189">
        <v>14.73039745648731</v>
      </c>
      <c r="AS189">
        <v>13.189897100093528</v>
      </c>
      <c r="AT189">
        <v>-18.517454718163783</v>
      </c>
      <c r="AU189">
        <v>-14.73039745648731</v>
      </c>
      <c r="AV189" t="s">
        <v>1531</v>
      </c>
    </row>
    <row r="190" spans="1:48" x14ac:dyDescent="0.25">
      <c r="A190">
        <v>1.9299999999999964E-9</v>
      </c>
      <c r="B190" t="s">
        <v>333</v>
      </c>
      <c r="C190" s="3">
        <v>8</v>
      </c>
      <c r="D190" s="3">
        <v>0</v>
      </c>
      <c r="E190" s="3">
        <v>14</v>
      </c>
      <c r="F190" s="3">
        <v>22</v>
      </c>
      <c r="G190" s="4">
        <v>13</v>
      </c>
      <c r="H190" s="4">
        <v>10.47</v>
      </c>
      <c r="I190" s="5">
        <v>15190.82430978</v>
      </c>
      <c r="J190" s="4" t="s">
        <v>1238</v>
      </c>
      <c r="K190" s="4">
        <v>16.725239616613418</v>
      </c>
      <c r="L190" s="4">
        <v>10.761120934693523</v>
      </c>
      <c r="M190" s="4">
        <v>7.7288235789203688</v>
      </c>
      <c r="N190" s="4">
        <v>0.14400000000000002</v>
      </c>
      <c r="O190" s="4">
        <v>-90.526315789473671</v>
      </c>
      <c r="P190" s="4">
        <v>2.7889207258834765</v>
      </c>
      <c r="Q190" s="36" t="str">
        <f t="shared" si="50"/>
        <v xml:space="preserve"> </v>
      </c>
      <c r="R190" t="str">
        <f t="shared" si="51"/>
        <v xml:space="preserve"> </v>
      </c>
      <c r="S190" s="37">
        <f t="shared" si="52"/>
        <v>0.24164279085072576</v>
      </c>
      <c r="T190" s="37" t="str">
        <f t="shared" si="53"/>
        <v/>
      </c>
      <c r="U190" s="37" t="str">
        <f t="shared" si="54"/>
        <v xml:space="preserve"> </v>
      </c>
      <c r="V190" s="37" t="str">
        <f t="shared" si="55"/>
        <v xml:space="preserve"> </v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>
        <f t="shared" si="67"/>
        <v>33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>
        <f t="shared" si="61"/>
        <v>2.7889207278134767</v>
      </c>
      <c r="AH190" t="str">
        <f t="shared" si="62"/>
        <v xml:space="preserve"> </v>
      </c>
      <c r="AI190">
        <f t="shared" si="70"/>
        <v>128</v>
      </c>
      <c r="AJ190" t="str">
        <f t="shared" si="71"/>
        <v xml:space="preserve"> </v>
      </c>
      <c r="AK190" t="str">
        <f t="shared" si="63"/>
        <v xml:space="preserve"> </v>
      </c>
      <c r="AL190">
        <f t="shared" si="64"/>
        <v>-90.526315787543666</v>
      </c>
      <c r="AM190" t="str">
        <f t="shared" si="72"/>
        <v xml:space="preserve"> </v>
      </c>
      <c r="AN190">
        <f t="shared" si="73"/>
        <v>3</v>
      </c>
      <c r="AO190" t="s">
        <v>333</v>
      </c>
      <c r="AP190" t="s">
        <v>1242</v>
      </c>
      <c r="AQ190" t="e">
        <v>#VALUE!</v>
      </c>
      <c r="AR190">
        <v>13.939399483096226</v>
      </c>
      <c r="AS190">
        <v>24.164278892072577</v>
      </c>
      <c r="AT190" t="e">
        <v>#VALUE!</v>
      </c>
      <c r="AU190">
        <v>-13.939399483096226</v>
      </c>
      <c r="AV190" t="s">
        <v>1532</v>
      </c>
    </row>
    <row r="191" spans="1:48" x14ac:dyDescent="0.25">
      <c r="A191">
        <v>1.9399999999999966E-9</v>
      </c>
      <c r="B191" t="s">
        <v>327</v>
      </c>
      <c r="C191" s="3">
        <v>21</v>
      </c>
      <c r="D191" s="3">
        <v>2</v>
      </c>
      <c r="E191" s="3">
        <v>7</v>
      </c>
      <c r="F191" s="3">
        <v>30</v>
      </c>
      <c r="G191" s="4">
        <v>180</v>
      </c>
      <c r="H191" s="4">
        <v>173.57</v>
      </c>
      <c r="I191" s="5">
        <v>45278.572716640003</v>
      </c>
      <c r="J191" s="4">
        <v>11.374180865006553</v>
      </c>
      <c r="K191" s="4">
        <v>11.777838094591843</v>
      </c>
      <c r="L191" s="4">
        <v>7.1764012430917123</v>
      </c>
      <c r="M191" s="4">
        <v>7.1569826853255591</v>
      </c>
      <c r="N191" s="4">
        <v>14.737</v>
      </c>
      <c r="O191" s="4">
        <v>-5.0451030927835019</v>
      </c>
      <c r="P191" s="4">
        <v>1.5330990378521636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>
        <f t="shared" si="55"/>
        <v>-0.3747370009728066</v>
      </c>
      <c r="W191" s="37" t="str">
        <f t="shared" si="56"/>
        <v/>
      </c>
      <c r="X191" s="37">
        <f t="shared" si="57"/>
        <v>-0.42607707479656076</v>
      </c>
      <c r="Y191" t="str">
        <f t="shared" si="65"/>
        <v xml:space="preserve"> </v>
      </c>
      <c r="Z191" s="1">
        <f t="shared" si="58"/>
        <v>79</v>
      </c>
      <c r="AA191" t="str">
        <f t="shared" si="66"/>
        <v xml:space="preserve"> </v>
      </c>
      <c r="AB191" s="1">
        <f t="shared" si="59"/>
        <v>40</v>
      </c>
      <c r="AC191" t="str">
        <f t="shared" si="67"/>
        <v xml:space="preserve"> 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327</v>
      </c>
      <c r="AP191" t="s">
        <v>1244</v>
      </c>
      <c r="AQ191">
        <v>37.473700097280663</v>
      </c>
      <c r="AR191">
        <v>42.607707479656078</v>
      </c>
      <c r="AS191">
        <v>3.7045572391542381</v>
      </c>
      <c r="AT191">
        <v>-37.473700097280663</v>
      </c>
      <c r="AU191">
        <v>-42.607707479656078</v>
      </c>
      <c r="AV191" t="s">
        <v>1533</v>
      </c>
    </row>
    <row r="192" spans="1:48" x14ac:dyDescent="0.25">
      <c r="A192">
        <v>1.9499999999999968E-9</v>
      </c>
      <c r="B192" t="s">
        <v>564</v>
      </c>
      <c r="C192" s="3">
        <v>13</v>
      </c>
      <c r="D192" s="3">
        <v>1</v>
      </c>
      <c r="E192" s="3">
        <v>4</v>
      </c>
      <c r="F192" s="3">
        <v>18</v>
      </c>
      <c r="G192" s="4">
        <v>49</v>
      </c>
      <c r="H192" s="4">
        <v>47.56</v>
      </c>
      <c r="I192" s="5">
        <v>25681.776060360004</v>
      </c>
      <c r="J192" s="4">
        <v>19.09273384183059</v>
      </c>
      <c r="K192" s="4">
        <v>19.146537842190018</v>
      </c>
      <c r="L192" s="4">
        <v>11.98366639637922</v>
      </c>
      <c r="M192" s="4">
        <v>11.632200831149238</v>
      </c>
      <c r="N192" s="4">
        <v>2.4910000000000001</v>
      </c>
      <c r="O192" s="4">
        <v>-3.822393822393813</v>
      </c>
      <c r="P192" s="4">
        <v>3.3284272497897387</v>
      </c>
      <c r="Q192" s="36">
        <f t="shared" si="50"/>
        <v>72.222222224172228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>
        <f t="shared" si="68"/>
        <v>69</v>
      </c>
      <c r="AF192" t="str">
        <f t="shared" si="69"/>
        <v xml:space="preserve"> </v>
      </c>
      <c r="AG192">
        <f t="shared" si="61"/>
        <v>3.3284272517397389</v>
      </c>
      <c r="AH192" t="str">
        <f t="shared" si="62"/>
        <v xml:space="preserve"> </v>
      </c>
      <c r="AI192">
        <f t="shared" si="70"/>
        <v>81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564</v>
      </c>
      <c r="AP192" t="s">
        <v>1250</v>
      </c>
      <c r="AQ192">
        <v>-4.9568330524705884</v>
      </c>
      <c r="AR192">
        <v>4.1622584928223354</v>
      </c>
      <c r="AS192">
        <v>3.0277544154751812</v>
      </c>
      <c r="AT192">
        <v>4.9568330524705884</v>
      </c>
      <c r="AU192">
        <v>-4.1622584928223354</v>
      </c>
      <c r="AV192" t="s">
        <v>1534</v>
      </c>
    </row>
    <row r="193" spans="1:48" x14ac:dyDescent="0.25">
      <c r="A193">
        <v>1.959999999999997E-9</v>
      </c>
      <c r="B193" t="s">
        <v>581</v>
      </c>
      <c r="C193" s="3">
        <v>7</v>
      </c>
      <c r="D193" s="3">
        <v>1</v>
      </c>
      <c r="E193" s="3">
        <v>14</v>
      </c>
      <c r="F193" s="3">
        <v>22</v>
      </c>
      <c r="G193" s="4">
        <v>164.5</v>
      </c>
      <c r="H193" s="4">
        <v>140.61000000000001</v>
      </c>
      <c r="I193" s="5">
        <v>8454.8822528100009</v>
      </c>
      <c r="J193" s="4">
        <v>13.593387470997682</v>
      </c>
      <c r="K193" s="4">
        <v>13.441353599082307</v>
      </c>
      <c r="L193" s="4">
        <v>8.7167026543393966</v>
      </c>
      <c r="M193" s="4">
        <v>8.5396943754565378</v>
      </c>
      <c r="N193" s="4">
        <v>10.343999999999999</v>
      </c>
      <c r="O193" s="4">
        <v>4.8024316109422331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0.16990256934496545</v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/>
      </c>
      <c r="X193" s="37">
        <f t="shared" si="57"/>
        <v>-0.30289356516640398</v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>
        <f t="shared" si="59"/>
        <v>86</v>
      </c>
      <c r="AC193">
        <f t="shared" si="67"/>
        <v>62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581</v>
      </c>
      <c r="AP193" t="s">
        <v>1293</v>
      </c>
      <c r="AQ193">
        <v>25.274247720081512</v>
      </c>
      <c r="AR193">
        <v>30.289356516640396</v>
      </c>
      <c r="AS193">
        <v>16.990256738496544</v>
      </c>
      <c r="AT193">
        <v>-25.274247720081512</v>
      </c>
      <c r="AU193">
        <v>-30.289356516640396</v>
      </c>
      <c r="AV193" t="s">
        <v>1535</v>
      </c>
    </row>
    <row r="194" spans="1:48" x14ac:dyDescent="0.25">
      <c r="A194">
        <v>1.9699999999999971E-9</v>
      </c>
      <c r="B194" t="s">
        <v>606</v>
      </c>
      <c r="C194" s="3">
        <v>24</v>
      </c>
      <c r="D194" s="3">
        <v>1</v>
      </c>
      <c r="E194" s="3">
        <v>4</v>
      </c>
      <c r="F194" s="3">
        <v>29</v>
      </c>
      <c r="G194" s="4">
        <v>150.5</v>
      </c>
      <c r="H194" s="4">
        <v>133.06</v>
      </c>
      <c r="I194" s="5">
        <v>81624.895763740002</v>
      </c>
      <c r="J194" s="4">
        <v>23.833064660576749</v>
      </c>
      <c r="K194" s="4">
        <v>20.486528098537338</v>
      </c>
      <c r="L194" s="4">
        <v>21.089713139602352</v>
      </c>
      <c r="M194" s="4">
        <v>15.607469888739077</v>
      </c>
      <c r="N194" s="4">
        <v>5.5830000000000002</v>
      </c>
      <c r="O194" s="4">
        <v>6.7495219885277198</v>
      </c>
      <c r="P194" s="4">
        <v>1.1190440402825794</v>
      </c>
      <c r="Q194" s="36">
        <f t="shared" si="50"/>
        <v>82.758620691625168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 t="str">
        <f t="shared" si="59"/>
        <v xml:space="preserve"> </v>
      </c>
      <c r="AC194" t="str">
        <f t="shared" si="67"/>
        <v xml:space="preserve"> </v>
      </c>
      <c r="AD194" s="1" t="str">
        <f t="shared" si="60"/>
        <v xml:space="preserve"> </v>
      </c>
      <c r="AE194">
        <f t="shared" si="68"/>
        <v>34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606</v>
      </c>
      <c r="AP194" t="s">
        <v>1293</v>
      </c>
      <c r="AQ194">
        <v>-31.015443332082569</v>
      </c>
      <c r="AR194">
        <v>-68.662111367221229</v>
      </c>
      <c r="AS194">
        <v>13.106869081617312</v>
      </c>
      <c r="AT194">
        <v>31.015443332082569</v>
      </c>
      <c r="AU194">
        <v>68.662111367221229</v>
      </c>
      <c r="AV194" t="s">
        <v>1536</v>
      </c>
    </row>
    <row r="195" spans="1:48" x14ac:dyDescent="0.25">
      <c r="A195">
        <v>1.9799999999999973E-9</v>
      </c>
      <c r="B195" t="s">
        <v>476</v>
      </c>
      <c r="C195" s="3">
        <v>24</v>
      </c>
      <c r="D195" s="3">
        <v>1</v>
      </c>
      <c r="E195" s="3">
        <v>5</v>
      </c>
      <c r="F195" s="3">
        <v>30</v>
      </c>
      <c r="G195" s="4">
        <v>120</v>
      </c>
      <c r="H195" s="4">
        <v>103.62</v>
      </c>
      <c r="I195" s="5">
        <v>70414.136237279992</v>
      </c>
      <c r="J195" s="4">
        <v>28.172920065252857</v>
      </c>
      <c r="K195" s="4">
        <v>22.763620386643233</v>
      </c>
      <c r="L195" s="4">
        <v>25.558458196233417</v>
      </c>
      <c r="M195" s="4">
        <v>17.305005577007137</v>
      </c>
      <c r="N195" s="4">
        <v>3.6779999999999999</v>
      </c>
      <c r="O195" s="4">
        <v>18.645161290322577</v>
      </c>
      <c r="P195" s="4">
        <v>0</v>
      </c>
      <c r="Q195" s="36">
        <f t="shared" si="50"/>
        <v>80.000000001979998</v>
      </c>
      <c r="R195" t="str">
        <f t="shared" si="51"/>
        <v xml:space="preserve"> </v>
      </c>
      <c r="S195" s="37">
        <f t="shared" si="52"/>
        <v>0.15807759317861031</v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>
        <f t="shared" si="67"/>
        <v>73</v>
      </c>
      <c r="AD195" s="1" t="str">
        <f t="shared" si="60"/>
        <v xml:space="preserve"> </v>
      </c>
      <c r="AE195">
        <f t="shared" si="68"/>
        <v>41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476</v>
      </c>
      <c r="AP195" t="s">
        <v>1293</v>
      </c>
      <c r="AQ195">
        <v>-54.8725547836912</v>
      </c>
      <c r="AR195">
        <v>-104.40029194009549</v>
      </c>
      <c r="AS195">
        <v>15.807759119861032</v>
      </c>
      <c r="AT195">
        <v>54.8725547836912</v>
      </c>
      <c r="AU195">
        <v>104.40029194009549</v>
      </c>
      <c r="AV195" t="s">
        <v>1537</v>
      </c>
    </row>
    <row r="196" spans="1:48" x14ac:dyDescent="0.25">
      <c r="A196">
        <v>1.9899999999999975E-9</v>
      </c>
      <c r="B196" t="s">
        <v>477</v>
      </c>
      <c r="C196" s="3">
        <v>10</v>
      </c>
      <c r="D196" s="3">
        <v>1</v>
      </c>
      <c r="E196" s="3">
        <v>15</v>
      </c>
      <c r="F196" s="3">
        <v>26</v>
      </c>
      <c r="G196" s="4">
        <v>31</v>
      </c>
      <c r="H196" s="4">
        <v>28.51</v>
      </c>
      <c r="I196" s="5">
        <v>20826.150813730001</v>
      </c>
      <c r="J196" s="4">
        <v>10.088464260438784</v>
      </c>
      <c r="K196" s="4">
        <v>9.4372724263488923</v>
      </c>
      <c r="L196" s="4" t="s">
        <v>1238</v>
      </c>
      <c r="M196" s="4" t="s">
        <v>1238</v>
      </c>
      <c r="N196" s="4">
        <v>2.8260000000000001</v>
      </c>
      <c r="O196" s="4">
        <v>21.810344827586217</v>
      </c>
      <c r="P196" s="4">
        <v>3.7811294282707824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>
        <f t="shared" si="55"/>
        <v>-0.44541558693976535</v>
      </c>
      <c r="W196" s="37" t="str">
        <f t="shared" si="56"/>
        <v xml:space="preserve"> </v>
      </c>
      <c r="X196" s="37" t="str">
        <f t="shared" si="57"/>
        <v xml:space="preserve"> </v>
      </c>
      <c r="Y196" t="str">
        <f t="shared" si="65"/>
        <v xml:space="preserve"> </v>
      </c>
      <c r="Z196" s="1">
        <f t="shared" si="58"/>
        <v>52</v>
      </c>
      <c r="AA196" t="str">
        <f t="shared" si="66"/>
        <v xml:space="preserve"> </v>
      </c>
      <c r="AB196" s="1" t="str">
        <f t="shared" si="59"/>
        <v xml:space="preserve"> 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3.7811294302607825</v>
      </c>
      <c r="AH196" t="str">
        <f t="shared" si="62"/>
        <v xml:space="preserve"> </v>
      </c>
      <c r="AI196">
        <f t="shared" si="70"/>
        <v>59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477</v>
      </c>
      <c r="AP196" t="s">
        <v>1246</v>
      </c>
      <c r="AQ196">
        <v>44.541558693976533</v>
      </c>
      <c r="AR196" t="e">
        <v>#VALUE!</v>
      </c>
      <c r="AS196">
        <v>8.7337776218870502</v>
      </c>
      <c r="AT196">
        <v>-44.541558693976533</v>
      </c>
      <c r="AU196" t="e">
        <v>#VALUE!</v>
      </c>
      <c r="AV196" t="s">
        <v>1538</v>
      </c>
    </row>
    <row r="197" spans="1:48" x14ac:dyDescent="0.25">
      <c r="A197">
        <v>1.9999999999999976E-9</v>
      </c>
      <c r="B197" t="s">
        <v>354</v>
      </c>
      <c r="C197" s="3">
        <v>9</v>
      </c>
      <c r="D197" s="3">
        <v>1</v>
      </c>
      <c r="E197" s="3">
        <v>10</v>
      </c>
      <c r="F197" s="3">
        <v>20</v>
      </c>
      <c r="G197" s="4">
        <v>43.5</v>
      </c>
      <c r="H197" s="4">
        <v>40.01</v>
      </c>
      <c r="I197" s="5">
        <v>4282.6375517899996</v>
      </c>
      <c r="J197" s="4">
        <v>8.7818261633011403</v>
      </c>
      <c r="K197" s="4">
        <v>8.1024706358849734</v>
      </c>
      <c r="L197" s="4">
        <v>7.5294797156273718</v>
      </c>
      <c r="M197" s="4">
        <v>7.4178353646746595</v>
      </c>
      <c r="N197" s="4">
        <v>4.9379999999999997</v>
      </c>
      <c r="O197" s="4">
        <v>4.8407643312101856</v>
      </c>
      <c r="P197" s="4">
        <v>3.7840539865033747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>
        <f t="shared" si="55"/>
        <v>-0.5172442720078041</v>
      </c>
      <c r="W197" s="37" t="str">
        <f t="shared" si="56"/>
        <v/>
      </c>
      <c r="X197" s="37">
        <f t="shared" si="57"/>
        <v>-0.39784010435415451</v>
      </c>
      <c r="Y197" t="str">
        <f t="shared" si="65"/>
        <v xml:space="preserve"> </v>
      </c>
      <c r="Z197" s="1">
        <f t="shared" si="58"/>
        <v>28</v>
      </c>
      <c r="AA197" t="str">
        <f t="shared" si="66"/>
        <v xml:space="preserve"> </v>
      </c>
      <c r="AB197" s="1">
        <f t="shared" si="59"/>
        <v>49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3.7840539885033748</v>
      </c>
      <c r="AH197" t="str">
        <f t="shared" si="62"/>
        <v xml:space="preserve"> </v>
      </c>
      <c r="AI197">
        <f t="shared" si="70"/>
        <v>58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354</v>
      </c>
      <c r="AP197" t="s">
        <v>1248</v>
      </c>
      <c r="AQ197">
        <v>51.724427200780411</v>
      </c>
      <c r="AR197">
        <v>39.784010435415453</v>
      </c>
      <c r="AS197">
        <v>8.7228192951762207</v>
      </c>
      <c r="AT197">
        <v>-51.724427200780411</v>
      </c>
      <c r="AU197">
        <v>-39.784010435415453</v>
      </c>
      <c r="AV197" t="s">
        <v>1539</v>
      </c>
    </row>
    <row r="198" spans="1:48" x14ac:dyDescent="0.25">
      <c r="A198">
        <v>2.0099999999999978E-9</v>
      </c>
      <c r="B198" t="s">
        <v>514</v>
      </c>
      <c r="C198" s="3">
        <v>9</v>
      </c>
      <c r="D198" s="3">
        <v>0</v>
      </c>
      <c r="E198" s="3">
        <v>1</v>
      </c>
      <c r="F198" s="3">
        <v>10</v>
      </c>
      <c r="G198" s="4">
        <v>60</v>
      </c>
      <c r="H198" s="4">
        <v>52.74</v>
      </c>
      <c r="I198" s="5">
        <v>7151.8641845399998</v>
      </c>
      <c r="J198" s="4">
        <v>22.509603072983356</v>
      </c>
      <c r="K198" s="4">
        <v>20.199157410953656</v>
      </c>
      <c r="L198" s="4">
        <v>15.50924511819427</v>
      </c>
      <c r="M198" s="4">
        <v>14.56640644244434</v>
      </c>
      <c r="N198" s="4">
        <v>2.343</v>
      </c>
      <c r="O198" s="4">
        <v>5.5405405405405297</v>
      </c>
      <c r="P198" s="4">
        <v>1.3803564656806977</v>
      </c>
      <c r="Q198" s="36">
        <f t="shared" si="50"/>
        <v>90.000000002009998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>
        <f t="shared" si="68"/>
        <v>13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514</v>
      </c>
      <c r="AP198" t="s">
        <v>1293</v>
      </c>
      <c r="AQ198">
        <v>-23.740092507463338</v>
      </c>
      <c r="AR198">
        <v>-24.033077644589305</v>
      </c>
      <c r="AS198">
        <v>13.76564277588168</v>
      </c>
      <c r="AT198">
        <v>23.740092507463338</v>
      </c>
      <c r="AU198">
        <v>24.033077644589305</v>
      </c>
      <c r="AV198" t="s">
        <v>1540</v>
      </c>
    </row>
    <row r="199" spans="1:48" x14ac:dyDescent="0.25">
      <c r="A199">
        <v>2.019999999999998E-9</v>
      </c>
      <c r="B199" t="s">
        <v>471</v>
      </c>
      <c r="C199" s="3">
        <v>4</v>
      </c>
      <c r="D199" s="3">
        <v>2</v>
      </c>
      <c r="E199" s="3">
        <v>8</v>
      </c>
      <c r="F199" s="3">
        <v>14</v>
      </c>
      <c r="G199" s="4">
        <v>49</v>
      </c>
      <c r="H199" s="4">
        <v>49.5</v>
      </c>
      <c r="I199" s="5">
        <v>6492.9200985000007</v>
      </c>
      <c r="J199" s="4">
        <v>22.613065326633166</v>
      </c>
      <c r="K199" s="4">
        <v>19.465198584349192</v>
      </c>
      <c r="L199" s="4">
        <v>13.390540093392291</v>
      </c>
      <c r="M199" s="4">
        <v>11.998417666327367</v>
      </c>
      <c r="N199" s="4">
        <v>2.1890000000000001</v>
      </c>
      <c r="O199" s="4">
        <v>25.085714285714289</v>
      </c>
      <c r="P199" s="4">
        <v>1.6464646464646464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471</v>
      </c>
      <c r="AP199" t="s">
        <v>1244</v>
      </c>
      <c r="AQ199">
        <v>-24.308846598601619</v>
      </c>
      <c r="AR199">
        <v>-7.0890224797792056</v>
      </c>
      <c r="AS199">
        <v>-1.0101010101010055</v>
      </c>
      <c r="AT199">
        <v>24.308846598601619</v>
      </c>
      <c r="AU199">
        <v>7.0890224797792056</v>
      </c>
      <c r="AV199" t="s">
        <v>1541</v>
      </c>
    </row>
    <row r="200" spans="1:48" x14ac:dyDescent="0.25">
      <c r="A200">
        <v>2.0299999999999982E-9</v>
      </c>
      <c r="B200" t="s">
        <v>914</v>
      </c>
      <c r="C200" s="3">
        <v>13</v>
      </c>
      <c r="D200" s="3">
        <v>0</v>
      </c>
      <c r="E200" s="3">
        <v>6</v>
      </c>
      <c r="F200" s="3">
        <v>19</v>
      </c>
      <c r="G200" s="4">
        <v>315</v>
      </c>
      <c r="H200" s="4">
        <v>297.86</v>
      </c>
      <c r="I200" s="5">
        <v>25785.120949060001</v>
      </c>
      <c r="J200" s="4">
        <v>25.36273841961853</v>
      </c>
      <c r="K200" s="4">
        <v>22.034324604231394</v>
      </c>
      <c r="L200" s="4">
        <v>19.226286210542611</v>
      </c>
      <c r="M200" s="4">
        <v>16.834108660693772</v>
      </c>
      <c r="N200" s="4">
        <v>11.744</v>
      </c>
      <c r="O200" s="4">
        <v>11.528964862298201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914</v>
      </c>
      <c r="AP200" t="s">
        <v>1293</v>
      </c>
      <c r="AQ200">
        <v>-39.424386476764248</v>
      </c>
      <c r="AR200">
        <v>-53.759608039967375</v>
      </c>
      <c r="AS200">
        <v>5.7543812529376126</v>
      </c>
      <c r="AT200">
        <v>39.424386476764248</v>
      </c>
      <c r="AU200">
        <v>53.759608039967375</v>
      </c>
      <c r="AV200" t="s">
        <v>1542</v>
      </c>
    </row>
    <row r="201" spans="1:48" x14ac:dyDescent="0.25">
      <c r="A201">
        <v>2.0399999999999983E-9</v>
      </c>
      <c r="B201" t="s">
        <v>329</v>
      </c>
      <c r="C201" s="3">
        <v>17</v>
      </c>
      <c r="D201" s="3">
        <v>0</v>
      </c>
      <c r="E201" s="3">
        <v>8</v>
      </c>
      <c r="F201" s="3">
        <v>25</v>
      </c>
      <c r="G201" s="4">
        <v>100</v>
      </c>
      <c r="H201" s="4">
        <v>91.09</v>
      </c>
      <c r="I201" s="5">
        <v>11881.10772016</v>
      </c>
      <c r="J201" s="4">
        <v>15.67814113597246</v>
      </c>
      <c r="K201" s="4">
        <v>13.526878526878527</v>
      </c>
      <c r="L201" s="4">
        <v>12.654461703764625</v>
      </c>
      <c r="M201" s="4">
        <v>11.525769957426371</v>
      </c>
      <c r="N201" s="4">
        <v>5.8100000000000005</v>
      </c>
      <c r="O201" s="4">
        <v>-7.631160572337035</v>
      </c>
      <c r="P201" s="4">
        <v>1.9156877813151827</v>
      </c>
      <c r="Q201" s="36" t="str">
        <f t="shared" si="74"/>
        <v xml:space="preserve"> 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329</v>
      </c>
      <c r="AP201" t="s">
        <v>1242</v>
      </c>
      <c r="AQ201">
        <v>13.813911857079454</v>
      </c>
      <c r="AR201">
        <v>-1.2023357095708676</v>
      </c>
      <c r="AS201">
        <v>9.7815347458557476</v>
      </c>
      <c r="AT201">
        <v>-13.813911857079454</v>
      </c>
      <c r="AU201">
        <v>1.2023357095708676</v>
      </c>
      <c r="AV201" t="s">
        <v>1543</v>
      </c>
    </row>
    <row r="202" spans="1:48" x14ac:dyDescent="0.25">
      <c r="A202">
        <v>2.0499999999999985E-9</v>
      </c>
      <c r="B202" t="s">
        <v>640</v>
      </c>
      <c r="C202" s="3">
        <v>3</v>
      </c>
      <c r="D202" s="3">
        <v>0</v>
      </c>
      <c r="E202" s="3">
        <v>0</v>
      </c>
      <c r="F202" s="3">
        <v>3</v>
      </c>
      <c r="G202" s="4">
        <v>44</v>
      </c>
      <c r="H202" s="4">
        <v>33.49</v>
      </c>
      <c r="I202" s="5">
        <v>20823.15043759</v>
      </c>
      <c r="J202" s="4">
        <v>13.466023321270608</v>
      </c>
      <c r="K202" s="4">
        <v>14.68859649122807</v>
      </c>
      <c r="L202" s="4">
        <v>9.4165313225058007</v>
      </c>
      <c r="M202" s="4">
        <v>9.8110999194198225</v>
      </c>
      <c r="N202" s="4">
        <v>2.2800000000000002</v>
      </c>
      <c r="O202" s="4">
        <v>-13.30798479087451</v>
      </c>
      <c r="P202" s="4">
        <v>0.71663183039713341</v>
      </c>
      <c r="Q202" s="36">
        <f t="shared" si="74"/>
        <v>100.00000000205</v>
      </c>
      <c r="R202" t="str">
        <f t="shared" si="75"/>
        <v xml:space="preserve"> </v>
      </c>
      <c r="S202" s="37">
        <f t="shared" si="76"/>
        <v>0.31382502444474453</v>
      </c>
      <c r="T202" s="37" t="str">
        <f t="shared" si="77"/>
        <v/>
      </c>
      <c r="U202" s="37" t="str">
        <f t="shared" si="78"/>
        <v/>
      </c>
      <c r="V202" s="37" t="str">
        <f t="shared" si="79"/>
        <v/>
      </c>
      <c r="W202" s="37" t="str">
        <f t="shared" si="80"/>
        <v/>
      </c>
      <c r="X202" s="37" t="str">
        <f t="shared" si="81"/>
        <v/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 t="str">
        <f t="shared" si="83"/>
        <v xml:space="preserve"> </v>
      </c>
      <c r="AC202">
        <f t="shared" si="67"/>
        <v>17</v>
      </c>
      <c r="AD202" s="1" t="str">
        <f t="shared" si="84"/>
        <v xml:space="preserve"> </v>
      </c>
      <c r="AE202">
        <f t="shared" si="68"/>
        <v>1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640</v>
      </c>
      <c r="AP202" t="s">
        <v>1262</v>
      </c>
      <c r="AQ202">
        <v>25.97439563554067</v>
      </c>
      <c r="AR202">
        <v>24.692571961680741</v>
      </c>
      <c r="AS202">
        <v>31.382502239474451</v>
      </c>
      <c r="AT202">
        <v>-25.97439563554067</v>
      </c>
      <c r="AU202">
        <v>-24.692571961680741</v>
      </c>
      <c r="AV202" t="s">
        <v>1544</v>
      </c>
    </row>
    <row r="203" spans="1:48" x14ac:dyDescent="0.25">
      <c r="A203">
        <v>2.0599999999999987E-9</v>
      </c>
      <c r="B203" t="s">
        <v>385</v>
      </c>
      <c r="C203" s="3">
        <v>13</v>
      </c>
      <c r="D203" s="3">
        <v>4</v>
      </c>
      <c r="E203" s="3">
        <v>9</v>
      </c>
      <c r="F203" s="3">
        <v>26</v>
      </c>
      <c r="G203" s="4">
        <v>41</v>
      </c>
      <c r="H203" s="4">
        <v>33.6</v>
      </c>
      <c r="I203" s="5">
        <v>20823.15043759</v>
      </c>
      <c r="J203" s="4">
        <v>13.764850471118395</v>
      </c>
      <c r="K203" s="4">
        <v>14.646904969485615</v>
      </c>
      <c r="L203" s="4">
        <v>9.4073422480593205</v>
      </c>
      <c r="M203" s="4">
        <v>9.8027624369442439</v>
      </c>
      <c r="N203" s="4">
        <v>2.294</v>
      </c>
      <c r="O203" s="4">
        <v>-12.775665399239539</v>
      </c>
      <c r="P203" s="4">
        <v>1.0744047619047619</v>
      </c>
      <c r="Q203" s="36" t="str">
        <f t="shared" si="74"/>
        <v xml:space="preserve"> </v>
      </c>
      <c r="R203" t="str">
        <f t="shared" si="75"/>
        <v xml:space="preserve"> </v>
      </c>
      <c r="S203" s="37">
        <f t="shared" si="76"/>
        <v>0.22023809729809513</v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 t="str">
        <f t="shared" si="81"/>
        <v/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 t="str">
        <f t="shared" si="83"/>
        <v xml:space="preserve"> </v>
      </c>
      <c r="AC203">
        <f t="shared" si="67"/>
        <v>38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385</v>
      </c>
      <c r="AP203" t="s">
        <v>1262</v>
      </c>
      <c r="AQ203">
        <v>24.331679011617279</v>
      </c>
      <c r="AR203">
        <v>24.766060334300832</v>
      </c>
      <c r="AS203">
        <v>22.023809523809511</v>
      </c>
      <c r="AT203">
        <v>-24.331679011617279</v>
      </c>
      <c r="AU203">
        <v>-24.766060334300832</v>
      </c>
      <c r="AV203" t="s">
        <v>1544</v>
      </c>
    </row>
    <row r="204" spans="1:48" x14ac:dyDescent="0.25">
      <c r="A204">
        <v>2.0699999999999988E-9</v>
      </c>
      <c r="B204" t="s">
        <v>1215</v>
      </c>
      <c r="C204" s="3">
        <v>7</v>
      </c>
      <c r="D204" s="3">
        <v>1</v>
      </c>
      <c r="E204" s="3">
        <v>15</v>
      </c>
      <c r="F204" s="3">
        <v>23</v>
      </c>
      <c r="G204" s="4">
        <v>99</v>
      </c>
      <c r="H204" s="4">
        <v>96.21</v>
      </c>
      <c r="I204" s="5">
        <v>15865.216609499999</v>
      </c>
      <c r="J204" s="4">
        <v>19.405002016942312</v>
      </c>
      <c r="K204" s="4">
        <v>17.87957628693551</v>
      </c>
      <c r="L204" s="4" t="s">
        <v>1238</v>
      </c>
      <c r="M204" s="4" t="s">
        <v>1238</v>
      </c>
      <c r="N204" s="4">
        <v>4.9580000000000002</v>
      </c>
      <c r="O204" s="4">
        <v>3.1412523403370045</v>
      </c>
      <c r="P204" s="4">
        <v>0.8231992516370441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 xml:space="preserve"> </v>
      </c>
      <c r="X204" s="37" t="str">
        <f t="shared" si="81"/>
        <v xml:space="preserve"> </v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1215</v>
      </c>
      <c r="AP204" t="s">
        <v>1246</v>
      </c>
      <c r="AQ204">
        <v>-6.6734378611017275</v>
      </c>
      <c r="AR204" t="e">
        <v>#VALUE!</v>
      </c>
      <c r="AS204">
        <v>2.8999064546304965</v>
      </c>
      <c r="AT204">
        <v>6.6734378611017275</v>
      </c>
      <c r="AU204" t="e">
        <v>#VALUE!</v>
      </c>
      <c r="AV204" t="s">
        <v>1545</v>
      </c>
    </row>
    <row r="205" spans="1:48" x14ac:dyDescent="0.25">
      <c r="A205">
        <v>2.079999999999999E-9</v>
      </c>
      <c r="B205" t="s">
        <v>638</v>
      </c>
      <c r="C205" s="3">
        <v>13</v>
      </c>
      <c r="D205" s="3">
        <v>0</v>
      </c>
      <c r="E205" s="3">
        <v>5</v>
      </c>
      <c r="F205" s="3">
        <v>18</v>
      </c>
      <c r="G205" s="4">
        <v>142.5</v>
      </c>
      <c r="H205" s="4">
        <v>134.62</v>
      </c>
      <c r="I205" s="5">
        <v>10090.36967444</v>
      </c>
      <c r="J205" s="4">
        <v>38.828958753965964</v>
      </c>
      <c r="K205" s="4">
        <v>39.008982903506229</v>
      </c>
      <c r="L205" s="4">
        <v>22.412053381365645</v>
      </c>
      <c r="M205" s="4">
        <v>21.148085599505563</v>
      </c>
      <c r="N205" s="4">
        <v>3.4670000000000001</v>
      </c>
      <c r="O205" s="4">
        <v>14.498018494055485</v>
      </c>
      <c r="P205" s="4">
        <v>3.1570346159560243</v>
      </c>
      <c r="Q205" s="36">
        <f t="shared" si="74"/>
        <v>72.222222224302229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>
        <f t="shared" si="68"/>
        <v>68</v>
      </c>
      <c r="AF205" t="str">
        <f t="shared" si="69"/>
        <v xml:space="preserve"> </v>
      </c>
      <c r="AG205">
        <f t="shared" si="85"/>
        <v>3.1570346180360245</v>
      </c>
      <c r="AH205" t="str">
        <f t="shared" si="86"/>
        <v xml:space="preserve"> </v>
      </c>
      <c r="AI205">
        <f t="shared" si="70"/>
        <v>96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638</v>
      </c>
      <c r="AP205" t="s">
        <v>1254</v>
      </c>
      <c r="AQ205">
        <v>-113.45107386415707</v>
      </c>
      <c r="AR205">
        <v>-79.237347533086108</v>
      </c>
      <c r="AS205">
        <v>5.8535135938196259</v>
      </c>
      <c r="AT205">
        <v>113.45107386415707</v>
      </c>
      <c r="AU205">
        <v>79.237347533086108</v>
      </c>
      <c r="AV205" t="s">
        <v>1546</v>
      </c>
    </row>
    <row r="206" spans="1:48" x14ac:dyDescent="0.25">
      <c r="A206">
        <v>2.0899999999999992E-9</v>
      </c>
      <c r="B206" t="s">
        <v>601</v>
      </c>
      <c r="C206" s="3">
        <v>30</v>
      </c>
      <c r="D206" s="3">
        <v>2</v>
      </c>
      <c r="E206" s="3">
        <v>6</v>
      </c>
      <c r="F206" s="3">
        <v>38</v>
      </c>
      <c r="G206" s="4">
        <v>31.195400238037109</v>
      </c>
      <c r="H206" s="4">
        <v>25.76</v>
      </c>
      <c r="I206" s="5">
        <v>11501.369957280001</v>
      </c>
      <c r="J206" s="4">
        <v>17.777777777777779</v>
      </c>
      <c r="K206" s="4">
        <v>15.716900549115316</v>
      </c>
      <c r="L206" s="4">
        <v>7.2303787550625733</v>
      </c>
      <c r="M206" s="4">
        <v>7.5957057670884067</v>
      </c>
      <c r="N206" s="4">
        <v>1.4490000000000001</v>
      </c>
      <c r="O206" s="4">
        <v>76.707317073170728</v>
      </c>
      <c r="P206" s="4">
        <v>2.127329192546584</v>
      </c>
      <c r="Q206" s="36">
        <f t="shared" si="74"/>
        <v>78.947368423142635</v>
      </c>
      <c r="R206" t="str">
        <f t="shared" si="75"/>
        <v xml:space="preserve"> </v>
      </c>
      <c r="S206" s="37">
        <f t="shared" si="76"/>
        <v>0.21100156412560206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>
        <f t="shared" si="81"/>
        <v>-0.42176029671850357</v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>
        <f t="shared" si="83"/>
        <v>42</v>
      </c>
      <c r="AC206">
        <f t="shared" si="67"/>
        <v>44</v>
      </c>
      <c r="AD206" s="1" t="str">
        <f t="shared" si="84"/>
        <v xml:space="preserve"> </v>
      </c>
      <c r="AE206">
        <f t="shared" si="68"/>
        <v>44</v>
      </c>
      <c r="AF206" t="str">
        <f t="shared" si="69"/>
        <v xml:space="preserve"> </v>
      </c>
      <c r="AG206">
        <f t="shared" si="85"/>
        <v>2.1273291946365842</v>
      </c>
      <c r="AH206" t="str">
        <f t="shared" si="86"/>
        <v xml:space="preserve"> </v>
      </c>
      <c r="AI206">
        <f t="shared" si="70"/>
        <v>181</v>
      </c>
      <c r="AJ206" t="str">
        <f t="shared" si="71"/>
        <v xml:space="preserve"> </v>
      </c>
      <c r="AK206">
        <f t="shared" si="87"/>
        <v>76.707317075260733</v>
      </c>
      <c r="AL206" t="str">
        <f t="shared" si="88"/>
        <v xml:space="preserve"> </v>
      </c>
      <c r="AM206">
        <f t="shared" si="72"/>
        <v>4</v>
      </c>
      <c r="AN206" t="str">
        <f t="shared" si="73"/>
        <v xml:space="preserve"> </v>
      </c>
      <c r="AO206" t="s">
        <v>601</v>
      </c>
      <c r="AP206" t="s">
        <v>1295</v>
      </c>
      <c r="AQ206">
        <v>2.2717610938400967</v>
      </c>
      <c r="AR206">
        <v>42.176029671850358</v>
      </c>
      <c r="AS206">
        <v>21.100156203560203</v>
      </c>
      <c r="AT206">
        <v>-2.2717610938400967</v>
      </c>
      <c r="AU206">
        <v>-42.176029671850358</v>
      </c>
      <c r="AV206" t="s">
        <v>1547</v>
      </c>
    </row>
    <row r="207" spans="1:48" x14ac:dyDescent="0.25">
      <c r="A207">
        <v>2.0999999999999994E-9</v>
      </c>
      <c r="B207" t="s">
        <v>915</v>
      </c>
      <c r="C207" s="3">
        <v>11</v>
      </c>
      <c r="D207" s="3">
        <v>2</v>
      </c>
      <c r="E207" s="3">
        <v>17</v>
      </c>
      <c r="F207" s="3">
        <v>30</v>
      </c>
      <c r="G207" s="4">
        <v>97.5</v>
      </c>
      <c r="H207" s="4">
        <v>79.67</v>
      </c>
      <c r="I207" s="5">
        <v>13622.887785789999</v>
      </c>
      <c r="J207" s="4">
        <v>35.393158596179475</v>
      </c>
      <c r="K207" s="4">
        <v>32.137958854376762</v>
      </c>
      <c r="L207" s="4">
        <v>20.986152552535504</v>
      </c>
      <c r="M207" s="4">
        <v>18.124612004645218</v>
      </c>
      <c r="N207" s="4">
        <v>2.2509999999999999</v>
      </c>
      <c r="O207" s="4">
        <v>22.336956521739118</v>
      </c>
      <c r="P207" s="4">
        <v>0</v>
      </c>
      <c r="Q207" s="36" t="str">
        <f t="shared" si="74"/>
        <v xml:space="preserve"> </v>
      </c>
      <c r="R207" t="str">
        <f t="shared" si="75"/>
        <v xml:space="preserve"> </v>
      </c>
      <c r="S207" s="37">
        <f t="shared" si="76"/>
        <v>0.22379816954069282</v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>
        <f t="shared" si="67"/>
        <v>37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915</v>
      </c>
      <c r="AP207" t="s">
        <v>1293</v>
      </c>
      <c r="AQ207">
        <v>-94.563747064870697</v>
      </c>
      <c r="AR207">
        <v>-67.83389966260944</v>
      </c>
      <c r="AS207">
        <v>22.379816744069281</v>
      </c>
      <c r="AT207">
        <v>94.563747064870697</v>
      </c>
      <c r="AU207">
        <v>67.83389966260944</v>
      </c>
      <c r="AV207" t="s">
        <v>1548</v>
      </c>
    </row>
    <row r="208" spans="1:48" x14ac:dyDescent="0.25">
      <c r="A208">
        <v>2.1099999999999995E-9</v>
      </c>
      <c r="B208" t="s">
        <v>343</v>
      </c>
      <c r="C208" s="3">
        <v>6</v>
      </c>
      <c r="D208" s="3">
        <v>1</v>
      </c>
      <c r="E208" s="3">
        <v>11</v>
      </c>
      <c r="F208" s="3">
        <v>18</v>
      </c>
      <c r="G208" s="4">
        <v>80</v>
      </c>
      <c r="H208" s="4">
        <v>69.5</v>
      </c>
      <c r="I208" s="5">
        <v>23319.560318999997</v>
      </c>
      <c r="J208" s="4">
        <v>19.896936730604065</v>
      </c>
      <c r="K208" s="4">
        <v>18.028534370946822</v>
      </c>
      <c r="L208" s="4">
        <v>16.936713157883844</v>
      </c>
      <c r="M208" s="4">
        <v>14.961034781622899</v>
      </c>
      <c r="N208" s="4">
        <v>3.4929999999999999</v>
      </c>
      <c r="O208" s="4">
        <v>14.150326797385615</v>
      </c>
      <c r="P208" s="4">
        <v>0.44028776978417261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0.15107913880064744</v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>
        <f t="shared" si="67"/>
        <v>82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343</v>
      </c>
      <c r="AP208" t="s">
        <v>1244</v>
      </c>
      <c r="AQ208">
        <v>-9.3777079798937457</v>
      </c>
      <c r="AR208">
        <v>-35.449059070679546</v>
      </c>
      <c r="AS208">
        <v>15.107913669064743</v>
      </c>
      <c r="AT208">
        <v>9.3777079798937457</v>
      </c>
      <c r="AU208">
        <v>35.449059070679546</v>
      </c>
      <c r="AV208" t="s">
        <v>1549</v>
      </c>
    </row>
    <row r="209" spans="1:48" x14ac:dyDescent="0.25">
      <c r="A209">
        <v>2.1199999999999997E-9</v>
      </c>
      <c r="B209" t="s">
        <v>335</v>
      </c>
      <c r="C209" s="3">
        <v>11</v>
      </c>
      <c r="D209" s="3">
        <v>1</v>
      </c>
      <c r="E209" s="3">
        <v>10</v>
      </c>
      <c r="F209" s="3">
        <v>22</v>
      </c>
      <c r="G209" s="4">
        <v>201</v>
      </c>
      <c r="H209" s="4">
        <v>190.97</v>
      </c>
      <c r="I209" s="5">
        <v>55160.561596399995</v>
      </c>
      <c r="J209" s="4">
        <v>16.077622495369592</v>
      </c>
      <c r="K209" s="4">
        <v>14.603502332339222</v>
      </c>
      <c r="L209" s="4">
        <v>12.88510017831595</v>
      </c>
      <c r="M209" s="4">
        <v>12.106248804137051</v>
      </c>
      <c r="N209" s="4">
        <v>11.878</v>
      </c>
      <c r="O209" s="4">
        <v>6.2432915921288048</v>
      </c>
      <c r="P209" s="4">
        <v>2.3113578048908203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2.3113578070108205</v>
      </c>
      <c r="AH209" t="str">
        <f t="shared" si="86"/>
        <v xml:space="preserve"> </v>
      </c>
      <c r="AI209">
        <f t="shared" si="70"/>
        <v>167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335</v>
      </c>
      <c r="AP209" t="s">
        <v>1244</v>
      </c>
      <c r="AQ209">
        <v>11.617877559782686</v>
      </c>
      <c r="AR209">
        <v>-3.0468355291201066</v>
      </c>
      <c r="AS209">
        <v>5.2521338430119968</v>
      </c>
      <c r="AT209">
        <v>-11.617877559782686</v>
      </c>
      <c r="AU209">
        <v>3.0468355291201066</v>
      </c>
      <c r="AV209" t="s">
        <v>1550</v>
      </c>
    </row>
    <row r="210" spans="1:48" x14ac:dyDescent="0.25">
      <c r="A210">
        <v>2.1299999999999999E-9</v>
      </c>
      <c r="B210" t="s">
        <v>237</v>
      </c>
      <c r="C210" s="3">
        <v>10</v>
      </c>
      <c r="D210" s="3">
        <v>4</v>
      </c>
      <c r="E210" s="3">
        <v>11</v>
      </c>
      <c r="F210" s="3">
        <v>25</v>
      </c>
      <c r="G210" s="4">
        <v>11</v>
      </c>
      <c r="H210" s="4">
        <v>9.3800000000000008</v>
      </c>
      <c r="I210" s="5">
        <v>81859.935360000003</v>
      </c>
      <c r="J210" s="4">
        <v>15.633333333333335</v>
      </c>
      <c r="K210" s="4">
        <v>13.554913294797688</v>
      </c>
      <c r="L210" s="4">
        <v>12.10594280018781</v>
      </c>
      <c r="M210" s="4">
        <v>11.330095519304304</v>
      </c>
      <c r="N210" s="4">
        <v>0.6</v>
      </c>
      <c r="O210" s="4">
        <v>-7.6923076923076987</v>
      </c>
      <c r="P210" s="4">
        <v>0.42643923240938164</v>
      </c>
      <c r="Q210" s="36" t="str">
        <f t="shared" si="74"/>
        <v xml:space="preserve"> </v>
      </c>
      <c r="R210" t="str">
        <f t="shared" si="75"/>
        <v xml:space="preserve"> </v>
      </c>
      <c r="S210" s="37">
        <f t="shared" si="76"/>
        <v>0.17270789125579938</v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>
        <f t="shared" si="67"/>
        <v>60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237</v>
      </c>
      <c r="AP210" t="s">
        <v>1244</v>
      </c>
      <c r="AQ210">
        <v>14.06022991189564</v>
      </c>
      <c r="AR210">
        <v>3.1843695902928348</v>
      </c>
      <c r="AS210">
        <v>17.270788912579938</v>
      </c>
      <c r="AT210">
        <v>-14.06022991189564</v>
      </c>
      <c r="AU210">
        <v>-3.1843695902928348</v>
      </c>
      <c r="AV210" t="s">
        <v>1551</v>
      </c>
    </row>
    <row r="211" spans="1:48" x14ac:dyDescent="0.25">
      <c r="A211">
        <v>2.1400000000000001E-9</v>
      </c>
      <c r="B211" t="s">
        <v>478</v>
      </c>
      <c r="C211" s="3">
        <v>18</v>
      </c>
      <c r="D211" s="3">
        <v>1</v>
      </c>
      <c r="E211" s="3">
        <v>9</v>
      </c>
      <c r="F211" s="3">
        <v>28</v>
      </c>
      <c r="G211" s="4">
        <v>83</v>
      </c>
      <c r="H211" s="4">
        <v>65.88</v>
      </c>
      <c r="I211" s="5">
        <v>83434.087088279994</v>
      </c>
      <c r="J211" s="4">
        <v>9.4033685412503552</v>
      </c>
      <c r="K211" s="4">
        <v>9.4764096662830841</v>
      </c>
      <c r="L211" s="4">
        <v>7.1672420684710518</v>
      </c>
      <c r="M211" s="4">
        <v>6.6752273228279222</v>
      </c>
      <c r="N211" s="4">
        <v>7.0060000000000002</v>
      </c>
      <c r="O211" s="4">
        <v>5.0374812593703195</v>
      </c>
      <c r="P211" s="4">
        <v>4.1621129326047361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0.25986642594085013</v>
      </c>
      <c r="T211" s="37" t="str">
        <f t="shared" si="77"/>
        <v/>
      </c>
      <c r="U211" s="37" t="str">
        <f t="shared" si="78"/>
        <v/>
      </c>
      <c r="V211" s="37">
        <f t="shared" si="79"/>
        <v>-0.48307676088138463</v>
      </c>
      <c r="W211" s="37" t="str">
        <f t="shared" si="80"/>
        <v/>
      </c>
      <c r="X211" s="37">
        <f t="shared" si="81"/>
        <v>-0.42680956732487341</v>
      </c>
      <c r="Y211" t="str">
        <f t="shared" si="65"/>
        <v xml:space="preserve"> </v>
      </c>
      <c r="Z211" s="1">
        <f t="shared" si="82"/>
        <v>37</v>
      </c>
      <c r="AA211" t="str">
        <f t="shared" si="66"/>
        <v xml:space="preserve"> </v>
      </c>
      <c r="AB211" s="1">
        <f t="shared" si="83"/>
        <v>39</v>
      </c>
      <c r="AC211">
        <f t="shared" si="67"/>
        <v>28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4.1621129347447363</v>
      </c>
      <c r="AH211" t="str">
        <f t="shared" si="86"/>
        <v xml:space="preserve"> </v>
      </c>
      <c r="AI211">
        <f t="shared" si="70"/>
        <v>43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478</v>
      </c>
      <c r="AP211" t="s">
        <v>1313</v>
      </c>
      <c r="AQ211">
        <v>48.307676088138464</v>
      </c>
      <c r="AR211">
        <v>42.680956732487338</v>
      </c>
      <c r="AS211">
        <v>25.986642380085012</v>
      </c>
      <c r="AT211">
        <v>-48.307676088138464</v>
      </c>
      <c r="AU211">
        <v>-42.680956732487338</v>
      </c>
      <c r="AV211" t="s">
        <v>1552</v>
      </c>
    </row>
    <row r="212" spans="1:48" x14ac:dyDescent="0.25">
      <c r="A212">
        <v>2.1500000000000002E-9</v>
      </c>
      <c r="B212" t="s">
        <v>336</v>
      </c>
      <c r="C212" s="3">
        <v>4</v>
      </c>
      <c r="D212" s="3">
        <v>2</v>
      </c>
      <c r="E212" s="3">
        <v>13</v>
      </c>
      <c r="F212" s="3">
        <v>19</v>
      </c>
      <c r="G212" s="4">
        <v>54</v>
      </c>
      <c r="H212" s="4">
        <v>54.54</v>
      </c>
      <c r="I212" s="5">
        <v>32914.384686899997</v>
      </c>
      <c r="J212" s="4">
        <v>17.303299492385786</v>
      </c>
      <c r="K212" s="4">
        <v>16.222486615110054</v>
      </c>
      <c r="L212" s="4">
        <v>13.698480253783755</v>
      </c>
      <c r="M212" s="4">
        <v>13.310602629704466</v>
      </c>
      <c r="N212" s="4">
        <v>3.3620000000000001</v>
      </c>
      <c r="O212" s="4">
        <v>4.4099378881987548</v>
      </c>
      <c r="P212" s="4">
        <v>3.6230289695636229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3.623028971713623</v>
      </c>
      <c r="AH212" t="str">
        <f t="shared" si="86"/>
        <v xml:space="preserve"> </v>
      </c>
      <c r="AI212">
        <f t="shared" si="70"/>
        <v>64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336</v>
      </c>
      <c r="AP212" t="s">
        <v>1239</v>
      </c>
      <c r="AQ212">
        <v>4.8800695005598698</v>
      </c>
      <c r="AR212">
        <v>-9.5517320141661912</v>
      </c>
      <c r="AS212">
        <v>-0.99009900990099098</v>
      </c>
      <c r="AT212">
        <v>-4.8800695005598698</v>
      </c>
      <c r="AU212">
        <v>9.5517320141661912</v>
      </c>
      <c r="AV212" t="s">
        <v>1553</v>
      </c>
    </row>
    <row r="213" spans="1:48" x14ac:dyDescent="0.25">
      <c r="A213">
        <v>2.1600000000000004E-9</v>
      </c>
      <c r="B213" t="s">
        <v>311</v>
      </c>
      <c r="C213" s="3">
        <v>7</v>
      </c>
      <c r="D213" s="3">
        <v>0</v>
      </c>
      <c r="E213" s="3">
        <v>7</v>
      </c>
      <c r="F213" s="3">
        <v>14</v>
      </c>
      <c r="G213" s="4">
        <v>35</v>
      </c>
      <c r="H213" s="4">
        <v>30.05</v>
      </c>
      <c r="I213" s="5">
        <v>23465.0262449</v>
      </c>
      <c r="J213" s="4">
        <v>16.19946091644205</v>
      </c>
      <c r="K213" s="4">
        <v>14.255218216318784</v>
      </c>
      <c r="L213" s="4">
        <v>9.0634178806055417</v>
      </c>
      <c r="M213" s="4">
        <v>8.4405999681326449</v>
      </c>
      <c r="N213" s="4">
        <v>1.855</v>
      </c>
      <c r="O213" s="4">
        <v>4.2134831460674125</v>
      </c>
      <c r="P213" s="4">
        <v>3.0183028286189684</v>
      </c>
      <c r="Q213" s="36" t="str">
        <f t="shared" si="74"/>
        <v xml:space="preserve"> </v>
      </c>
      <c r="R213" t="str">
        <f t="shared" si="75"/>
        <v xml:space="preserve"> </v>
      </c>
      <c r="S213" s="37">
        <f t="shared" si="76"/>
        <v>0.16472545973071556</v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>
        <f t="shared" si="67"/>
        <v>65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3.0183028307789685</v>
      </c>
      <c r="AH213" t="str">
        <f t="shared" si="86"/>
        <v xml:space="preserve"> </v>
      </c>
      <c r="AI213">
        <f t="shared" si="70"/>
        <v>116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311</v>
      </c>
      <c r="AP213" t="s">
        <v>1293</v>
      </c>
      <c r="AQ213">
        <v>10.948105754141025</v>
      </c>
      <c r="AR213">
        <v>27.516548668656814</v>
      </c>
      <c r="AS213">
        <v>16.472545757071554</v>
      </c>
      <c r="AT213">
        <v>-10.948105754141025</v>
      </c>
      <c r="AU213">
        <v>-27.516548668656814</v>
      </c>
      <c r="AV213" t="s">
        <v>1554</v>
      </c>
    </row>
    <row r="214" spans="1:48" x14ac:dyDescent="0.25">
      <c r="A214">
        <v>2.1700000000000006E-9</v>
      </c>
      <c r="B214" t="s">
        <v>258</v>
      </c>
      <c r="C214" s="3">
        <v>16</v>
      </c>
      <c r="D214" s="3">
        <v>0</v>
      </c>
      <c r="E214" s="3">
        <v>6</v>
      </c>
      <c r="F214" s="3">
        <v>22</v>
      </c>
      <c r="G214" s="4">
        <v>48</v>
      </c>
      <c r="H214" s="4">
        <v>37.21</v>
      </c>
      <c r="I214" s="5">
        <v>53125.805318080005</v>
      </c>
      <c r="J214" s="4">
        <v>5.5703592814371259</v>
      </c>
      <c r="K214" s="4">
        <v>5.729022324865281</v>
      </c>
      <c r="L214" s="4">
        <v>2.9537209887106792</v>
      </c>
      <c r="M214" s="4">
        <v>2.9893306683192158</v>
      </c>
      <c r="N214" s="4">
        <v>6.68</v>
      </c>
      <c r="O214" s="4">
        <v>2.1406727828746126</v>
      </c>
      <c r="P214" s="4">
        <v>4.111797903789304</v>
      </c>
      <c r="Q214" s="36">
        <f t="shared" si="74"/>
        <v>72.727272729442731</v>
      </c>
      <c r="R214" t="str">
        <f t="shared" si="75"/>
        <v xml:space="preserve"> </v>
      </c>
      <c r="S214" s="37">
        <f t="shared" si="76"/>
        <v>0.28997581512350706</v>
      </c>
      <c r="T214" s="37" t="str">
        <f t="shared" si="77"/>
        <v/>
      </c>
      <c r="U214" s="37" t="str">
        <f t="shared" si="78"/>
        <v/>
      </c>
      <c r="V214" s="37">
        <f t="shared" si="79"/>
        <v>-0.69378546100969418</v>
      </c>
      <c r="W214" s="37" t="str">
        <f t="shared" si="80"/>
        <v/>
      </c>
      <c r="X214" s="37">
        <f t="shared" si="81"/>
        <v>-0.76378018276117121</v>
      </c>
      <c r="Y214" t="str">
        <f t="shared" si="65"/>
        <v xml:space="preserve"> </v>
      </c>
      <c r="Z214" s="1">
        <f t="shared" si="82"/>
        <v>4</v>
      </c>
      <c r="AA214" t="str">
        <f t="shared" si="66"/>
        <v xml:space="preserve"> </v>
      </c>
      <c r="AB214" s="1">
        <f t="shared" si="83"/>
        <v>2</v>
      </c>
      <c r="AC214">
        <f t="shared" si="67"/>
        <v>21</v>
      </c>
      <c r="AD214" s="1" t="str">
        <f t="shared" si="84"/>
        <v xml:space="preserve"> </v>
      </c>
      <c r="AE214">
        <f t="shared" si="68"/>
        <v>62</v>
      </c>
      <c r="AF214" t="str">
        <f t="shared" si="69"/>
        <v xml:space="preserve"> </v>
      </c>
      <c r="AG214">
        <f t="shared" si="85"/>
        <v>4.1117979059593042</v>
      </c>
      <c r="AH214" t="str">
        <f t="shared" si="86"/>
        <v xml:space="preserve"> </v>
      </c>
      <c r="AI214">
        <f t="shared" si="70"/>
        <v>46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258</v>
      </c>
      <c r="AP214" t="s">
        <v>1248</v>
      </c>
      <c r="AQ214">
        <v>69.378546100969416</v>
      </c>
      <c r="AR214">
        <v>76.378018276117118</v>
      </c>
      <c r="AS214">
        <v>28.997581295350706</v>
      </c>
      <c r="AT214">
        <v>-69.378546100969416</v>
      </c>
      <c r="AU214">
        <v>-76.378018276117118</v>
      </c>
      <c r="AV214" t="s">
        <v>1555</v>
      </c>
    </row>
    <row r="215" spans="1:48" x14ac:dyDescent="0.25">
      <c r="A215">
        <v>2.1800000000000007E-9</v>
      </c>
      <c r="B215" t="s">
        <v>618</v>
      </c>
      <c r="C215" s="3">
        <v>14</v>
      </c>
      <c r="D215" s="3">
        <v>0</v>
      </c>
      <c r="E215" s="3">
        <v>2</v>
      </c>
      <c r="F215" s="3">
        <v>16</v>
      </c>
      <c r="G215" s="4">
        <v>1400</v>
      </c>
      <c r="H215" s="4">
        <v>1231.3</v>
      </c>
      <c r="I215" s="5">
        <v>853887.90995424998</v>
      </c>
      <c r="J215" s="4">
        <v>20.700031941899365</v>
      </c>
      <c r="K215" s="4">
        <v>19.638271742771018</v>
      </c>
      <c r="L215" s="4">
        <v>12.643701752340457</v>
      </c>
      <c r="M215" s="4">
        <v>10.851628470031295</v>
      </c>
      <c r="N215" s="4">
        <v>59.483000000000004</v>
      </c>
      <c r="O215" s="4">
        <v>9.7371091227746636</v>
      </c>
      <c r="P215" s="4">
        <v>0</v>
      </c>
      <c r="Q215" s="36">
        <f t="shared" si="74"/>
        <v>87.500000002180002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22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618</v>
      </c>
      <c r="AP215" t="s">
        <v>1262</v>
      </c>
      <c r="AQ215">
        <v>-13.792493767798364</v>
      </c>
      <c r="AR215">
        <v>-1.1162844620552725</v>
      </c>
      <c r="AS215">
        <v>13.700966458214904</v>
      </c>
      <c r="AT215">
        <v>13.792493767798364</v>
      </c>
      <c r="AU215">
        <v>1.1162844620552725</v>
      </c>
      <c r="AV215" t="s">
        <v>1556</v>
      </c>
    </row>
    <row r="216" spans="1:48" x14ac:dyDescent="0.25">
      <c r="A216">
        <v>2.1900000000000009E-9</v>
      </c>
      <c r="B216" t="s">
        <v>584</v>
      </c>
      <c r="C216" s="3">
        <v>39</v>
      </c>
      <c r="D216" s="3">
        <v>0</v>
      </c>
      <c r="E216" s="3">
        <v>6</v>
      </c>
      <c r="F216" s="3">
        <v>45</v>
      </c>
      <c r="G216" s="4">
        <v>1400</v>
      </c>
      <c r="H216" s="4">
        <v>1231.6300000000001</v>
      </c>
      <c r="I216" s="5">
        <v>853887.90995424998</v>
      </c>
      <c r="J216" s="4">
        <v>20.705579745473496</v>
      </c>
      <c r="K216" s="4">
        <v>19.643534984609008</v>
      </c>
      <c r="L216" s="4">
        <v>12.643701752340457</v>
      </c>
      <c r="M216" s="4">
        <v>10.851628470031295</v>
      </c>
      <c r="N216" s="4">
        <v>59.483000000000004</v>
      </c>
      <c r="O216" s="4">
        <v>9.7371091227746636</v>
      </c>
      <c r="P216" s="4">
        <v>0</v>
      </c>
      <c r="Q216" s="36">
        <f t="shared" si="74"/>
        <v>86.666666668856678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 t="str">
        <f t="shared" si="67"/>
        <v xml:space="preserve"> </v>
      </c>
      <c r="AD216" s="1" t="str">
        <f t="shared" si="84"/>
        <v xml:space="preserve"> </v>
      </c>
      <c r="AE216">
        <f t="shared" si="68"/>
        <v>25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584</v>
      </c>
      <c r="AP216" t="s">
        <v>1262</v>
      </c>
      <c r="AQ216">
        <v>-13.822991228160086</v>
      </c>
      <c r="AR216">
        <v>-1.1162844620552725</v>
      </c>
      <c r="AS216">
        <v>13.670501692878535</v>
      </c>
      <c r="AT216">
        <v>13.822991228160086</v>
      </c>
      <c r="AU216">
        <v>1.1162844620552725</v>
      </c>
      <c r="AV216" t="s">
        <v>1556</v>
      </c>
    </row>
    <row r="217" spans="1:48" x14ac:dyDescent="0.25">
      <c r="A217">
        <v>2.2000000000000011E-9</v>
      </c>
      <c r="B217" t="s">
        <v>337</v>
      </c>
      <c r="C217" s="3">
        <v>2</v>
      </c>
      <c r="D217" s="3">
        <v>0</v>
      </c>
      <c r="E217" s="3">
        <v>11</v>
      </c>
      <c r="F217" s="3">
        <v>13</v>
      </c>
      <c r="G217" s="4">
        <v>102</v>
      </c>
      <c r="H217" s="4">
        <v>97.89</v>
      </c>
      <c r="I217" s="5">
        <v>14299.61154141</v>
      </c>
      <c r="J217" s="4">
        <v>17.188762071992976</v>
      </c>
      <c r="K217" s="4">
        <v>16.285143902844784</v>
      </c>
      <c r="L217" s="4">
        <v>12.555855734161826</v>
      </c>
      <c r="M217" s="4">
        <v>11.597130380536495</v>
      </c>
      <c r="N217" s="4">
        <v>5.6950000000000003</v>
      </c>
      <c r="O217" s="4">
        <v>0.26408450704226355</v>
      </c>
      <c r="P217" s="4">
        <v>3.240371845949535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3.2403718481495352</v>
      </c>
      <c r="AH217" t="str">
        <f t="shared" si="86"/>
        <v xml:space="preserve"> </v>
      </c>
      <c r="AI217">
        <f t="shared" si="70"/>
        <v>86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337</v>
      </c>
      <c r="AP217" t="s">
        <v>1248</v>
      </c>
      <c r="AQ217">
        <v>5.5097061471510944</v>
      </c>
      <c r="AR217">
        <v>-0.41374788400247997</v>
      </c>
      <c r="AS217">
        <v>4.1985902543671516</v>
      </c>
      <c r="AT217">
        <v>-5.5097061471510944</v>
      </c>
      <c r="AU217">
        <v>0.41374788400247997</v>
      </c>
      <c r="AV217" t="s">
        <v>1557</v>
      </c>
    </row>
    <row r="218" spans="1:48" x14ac:dyDescent="0.25">
      <c r="A218">
        <v>2.2100000000000013E-9</v>
      </c>
      <c r="B218" t="s">
        <v>660</v>
      </c>
      <c r="C218" s="3">
        <v>23</v>
      </c>
      <c r="D218" s="3">
        <v>1</v>
      </c>
      <c r="E218" s="3">
        <v>7</v>
      </c>
      <c r="F218" s="3">
        <v>31</v>
      </c>
      <c r="G218" s="4">
        <v>188</v>
      </c>
      <c r="H218" s="4">
        <v>166.08</v>
      </c>
      <c r="I218" s="5">
        <v>26021.099014080002</v>
      </c>
      <c r="J218" s="4">
        <v>27.186118841054185</v>
      </c>
      <c r="K218" s="4">
        <v>23.066666666666666</v>
      </c>
      <c r="L218" s="4">
        <v>18.951951582897095</v>
      </c>
      <c r="M218" s="4">
        <v>14.896143619299224</v>
      </c>
      <c r="N218" s="4">
        <v>6.109</v>
      </c>
      <c r="O218" s="4">
        <v>17.707129094412323</v>
      </c>
      <c r="P218" s="4">
        <v>2.4686897880539502E-2</v>
      </c>
      <c r="Q218" s="36">
        <f t="shared" si="74"/>
        <v>74.19354838930677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>
        <f t="shared" si="68"/>
        <v>57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660</v>
      </c>
      <c r="AP218" t="s">
        <v>1293</v>
      </c>
      <c r="AQ218">
        <v>-49.447897832926138</v>
      </c>
      <c r="AR218">
        <v>-51.56565418134673</v>
      </c>
      <c r="AS218">
        <v>13.198458574181116</v>
      </c>
      <c r="AT218">
        <v>49.447897832926138</v>
      </c>
      <c r="AU218">
        <v>51.56565418134673</v>
      </c>
      <c r="AV218" t="s">
        <v>1558</v>
      </c>
    </row>
    <row r="219" spans="1:48" x14ac:dyDescent="0.25">
      <c r="A219">
        <v>2.2200000000000014E-9</v>
      </c>
      <c r="B219" t="s">
        <v>334</v>
      </c>
      <c r="C219" s="3">
        <v>3</v>
      </c>
      <c r="D219" s="3">
        <v>4</v>
      </c>
      <c r="E219" s="3">
        <v>17</v>
      </c>
      <c r="F219" s="3">
        <v>24</v>
      </c>
      <c r="G219" s="4">
        <v>19</v>
      </c>
      <c r="H219" s="4">
        <v>18.55</v>
      </c>
      <c r="I219" s="5">
        <v>6970.8597017499997</v>
      </c>
      <c r="J219" s="4">
        <v>7.2631166797180891</v>
      </c>
      <c r="K219" s="4">
        <v>8.931150698122293</v>
      </c>
      <c r="L219" s="4">
        <v>7.0568511268648821</v>
      </c>
      <c r="M219" s="4">
        <v>7.9744198920790623</v>
      </c>
      <c r="N219" s="4">
        <v>2.077</v>
      </c>
      <c r="O219" s="4">
        <v>-19.806949806949802</v>
      </c>
      <c r="P219" s="4">
        <v>5.2560646900269541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-0.60073097383067264</v>
      </c>
      <c r="W219" s="37" t="str">
        <f t="shared" si="80"/>
        <v/>
      </c>
      <c r="X219" s="37">
        <f t="shared" si="81"/>
        <v>-0.43563793268189188</v>
      </c>
      <c r="Y219" t="str">
        <f t="shared" si="65"/>
        <v xml:space="preserve"> </v>
      </c>
      <c r="Z219" s="1">
        <f t="shared" si="82"/>
        <v>14</v>
      </c>
      <c r="AA219" t="str">
        <f t="shared" si="66"/>
        <v xml:space="preserve"> </v>
      </c>
      <c r="AB219" s="1">
        <f t="shared" si="83"/>
        <v>34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5.2560646922469543</v>
      </c>
      <c r="AH219" t="str">
        <f t="shared" si="86"/>
        <v xml:space="preserve"> </v>
      </c>
      <c r="AI219">
        <f t="shared" si="70"/>
        <v>20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334</v>
      </c>
      <c r="AP219" t="s">
        <v>1248</v>
      </c>
      <c r="AQ219">
        <v>60.073097383067264</v>
      </c>
      <c r="AR219">
        <v>43.563793268189187</v>
      </c>
      <c r="AS219">
        <v>2.4258760107816579</v>
      </c>
      <c r="AT219">
        <v>-60.073097383067264</v>
      </c>
      <c r="AU219">
        <v>-43.563793268189187</v>
      </c>
      <c r="AV219" t="s">
        <v>1559</v>
      </c>
    </row>
    <row r="220" spans="1:48" x14ac:dyDescent="0.25">
      <c r="A220">
        <v>2.2300000000000016E-9</v>
      </c>
      <c r="B220" t="s">
        <v>668</v>
      </c>
      <c r="C220" s="3">
        <v>1</v>
      </c>
      <c r="D220" s="3">
        <v>3</v>
      </c>
      <c r="E220" s="3">
        <v>6</v>
      </c>
      <c r="F220" s="3">
        <v>10</v>
      </c>
      <c r="G220" s="4">
        <v>76</v>
      </c>
      <c r="H220" s="4">
        <v>85.07</v>
      </c>
      <c r="I220" s="5">
        <v>16171.977139999999</v>
      </c>
      <c r="J220" s="4">
        <v>21.476899772784648</v>
      </c>
      <c r="K220" s="4">
        <v>20.718460789089136</v>
      </c>
      <c r="L220" s="4">
        <v>14.414298660612562</v>
      </c>
      <c r="M220" s="4">
        <v>13.736976698066435</v>
      </c>
      <c r="N220" s="4">
        <v>3.9610000000000003</v>
      </c>
      <c r="O220" s="4">
        <v>7.3441734417344264</v>
      </c>
      <c r="P220" s="4">
        <v>2.7471494063712241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2.7471494086012243</v>
      </c>
      <c r="AH220" t="str">
        <f t="shared" si="86"/>
        <v xml:space="preserve"> </v>
      </c>
      <c r="AI220">
        <f t="shared" si="70"/>
        <v>135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668</v>
      </c>
      <c r="AP220" t="s">
        <v>1248</v>
      </c>
      <c r="AQ220">
        <v>-18.063102047657154</v>
      </c>
      <c r="AR220">
        <v>-15.276392328514298</v>
      </c>
      <c r="AS220">
        <v>-10.661807922887023</v>
      </c>
      <c r="AT220">
        <v>18.063102047657154</v>
      </c>
      <c r="AU220">
        <v>15.276392328514298</v>
      </c>
      <c r="AV220" t="s">
        <v>1560</v>
      </c>
    </row>
    <row r="221" spans="1:48" x14ac:dyDescent="0.25">
      <c r="A221">
        <v>2.2400000000000018E-9</v>
      </c>
      <c r="B221" t="s">
        <v>577</v>
      </c>
      <c r="C221" s="3">
        <v>11</v>
      </c>
      <c r="D221" s="3">
        <v>2</v>
      </c>
      <c r="E221" s="3">
        <v>13</v>
      </c>
      <c r="F221" s="3">
        <v>26</v>
      </c>
      <c r="G221" s="4">
        <v>230</v>
      </c>
      <c r="H221" s="4">
        <v>217.22</v>
      </c>
      <c r="I221" s="5">
        <v>81276.107180699997</v>
      </c>
      <c r="J221" s="4">
        <v>9.3762679673673759</v>
      </c>
      <c r="K221" s="4">
        <v>8.6222363354900171</v>
      </c>
      <c r="L221" s="4" t="s">
        <v>1238</v>
      </c>
      <c r="M221" s="4" t="s">
        <v>1238</v>
      </c>
      <c r="N221" s="4">
        <v>23.167000000000002</v>
      </c>
      <c r="O221" s="4">
        <v>-3.5512073272273024</v>
      </c>
      <c r="P221" s="4">
        <v>2.4141423441672036</v>
      </c>
      <c r="Q221" s="36" t="str">
        <f t="shared" si="74"/>
        <v xml:space="preserve"> </v>
      </c>
      <c r="R221" t="str">
        <f t="shared" si="75"/>
        <v xml:space="preserve"> </v>
      </c>
      <c r="S221" s="37" t="str">
        <f t="shared" si="76"/>
        <v/>
      </c>
      <c r="T221" s="37" t="str">
        <f t="shared" si="77"/>
        <v/>
      </c>
      <c r="U221" s="37" t="str">
        <f t="shared" si="78"/>
        <v/>
      </c>
      <c r="V221" s="37">
        <f t="shared" si="79"/>
        <v>-0.48456653727078258</v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>
        <f t="shared" si="82"/>
        <v>36</v>
      </c>
      <c r="AA221" t="str">
        <f t="shared" si="66"/>
        <v xml:space="preserve"> </v>
      </c>
      <c r="AB221" s="1" t="str">
        <f t="shared" si="83"/>
        <v xml:space="preserve"> </v>
      </c>
      <c r="AC221" t="str">
        <f t="shared" si="67"/>
        <v xml:space="preserve"> 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>
        <f t="shared" si="85"/>
        <v>2.4141423464072038</v>
      </c>
      <c r="AH221" t="str">
        <f t="shared" si="86"/>
        <v xml:space="preserve"> </v>
      </c>
      <c r="AI221">
        <f t="shared" si="70"/>
        <v>160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577</v>
      </c>
      <c r="AP221" t="s">
        <v>1246</v>
      </c>
      <c r="AQ221">
        <v>48.456653727078262</v>
      </c>
      <c r="AR221" t="e">
        <v>#VALUE!</v>
      </c>
      <c r="AS221">
        <v>5.8834361476843844</v>
      </c>
      <c r="AT221">
        <v>-48.456653727078262</v>
      </c>
      <c r="AU221" t="e">
        <v>#VALUE!</v>
      </c>
      <c r="AV221" t="s">
        <v>1561</v>
      </c>
    </row>
    <row r="222" spans="1:48" x14ac:dyDescent="0.25">
      <c r="A222">
        <v>2.2500000000000019E-9</v>
      </c>
      <c r="B222" t="s">
        <v>338</v>
      </c>
      <c r="C222" s="3">
        <v>1</v>
      </c>
      <c r="D222" s="3">
        <v>4</v>
      </c>
      <c r="E222" s="3">
        <v>15</v>
      </c>
      <c r="F222" s="3">
        <v>20</v>
      </c>
      <c r="G222" s="4">
        <v>292</v>
      </c>
      <c r="H222" s="4">
        <v>295.81</v>
      </c>
      <c r="I222" s="5">
        <v>16142.689219209999</v>
      </c>
      <c r="J222" s="4">
        <v>16.755975982780107</v>
      </c>
      <c r="K222" s="4">
        <v>15.559120555438669</v>
      </c>
      <c r="L222" s="4">
        <v>11.027415552071064</v>
      </c>
      <c r="M222" s="4">
        <v>10.414731163415105</v>
      </c>
      <c r="N222" s="4">
        <v>17.654</v>
      </c>
      <c r="O222" s="4">
        <v>5.7125748502994051</v>
      </c>
      <c r="P222" s="4">
        <v>1.9924951827186368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 t="str">
        <f t="shared" si="85"/>
        <v xml:space="preserve"> </v>
      </c>
      <c r="AH222" t="str">
        <f t="shared" si="86"/>
        <v xml:space="preserve"> </v>
      </c>
      <c r="AI222" t="str">
        <f t="shared" si="70"/>
        <v xml:space="preserve"> 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338</v>
      </c>
      <c r="AP222" t="s">
        <v>1244</v>
      </c>
      <c r="AQ222">
        <v>7.8888236527555939</v>
      </c>
      <c r="AR222">
        <v>11.809744512669763</v>
      </c>
      <c r="AS222">
        <v>-1.2879889118014964</v>
      </c>
      <c r="AT222">
        <v>-7.8888236527555939</v>
      </c>
      <c r="AU222">
        <v>-11.809744512669763</v>
      </c>
      <c r="AV222" t="s">
        <v>1562</v>
      </c>
    </row>
    <row r="223" spans="1:48" x14ac:dyDescent="0.25">
      <c r="A223">
        <v>2.2600000000000021E-9</v>
      </c>
      <c r="B223" t="s">
        <v>339</v>
      </c>
      <c r="C223" s="3">
        <v>26</v>
      </c>
      <c r="D223" s="3">
        <v>0</v>
      </c>
      <c r="E223" s="3">
        <v>6</v>
      </c>
      <c r="F223" s="3">
        <v>32</v>
      </c>
      <c r="G223" s="4">
        <v>29</v>
      </c>
      <c r="H223" s="4">
        <v>22.49</v>
      </c>
      <c r="I223" s="5">
        <v>19699.716549889999</v>
      </c>
      <c r="J223" s="4">
        <v>17.076689445709945</v>
      </c>
      <c r="K223" s="4">
        <v>13.347181008902076</v>
      </c>
      <c r="L223" s="4">
        <v>7.9053097093078151</v>
      </c>
      <c r="M223" s="4">
        <v>7.1303474840287606</v>
      </c>
      <c r="N223" s="4">
        <v>1.3169999999999999</v>
      </c>
      <c r="O223" s="4">
        <v>-30.684210526315798</v>
      </c>
      <c r="P223" s="4">
        <v>3.2325477990217877</v>
      </c>
      <c r="Q223" s="36">
        <f t="shared" si="74"/>
        <v>81.250000002259995</v>
      </c>
      <c r="R223" t="str">
        <f t="shared" si="75"/>
        <v xml:space="preserve"> </v>
      </c>
      <c r="S223" s="37">
        <f t="shared" si="76"/>
        <v>0.28946198536360163</v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/>
      </c>
      <c r="X223" s="37">
        <f t="shared" si="81"/>
        <v>-0.36778361196391796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62</v>
      </c>
      <c r="AC223">
        <f t="shared" si="67"/>
        <v>22</v>
      </c>
      <c r="AD223" s="1" t="str">
        <f t="shared" si="84"/>
        <v xml:space="preserve"> </v>
      </c>
      <c r="AE223">
        <f t="shared" si="68"/>
        <v>37</v>
      </c>
      <c r="AF223" t="str">
        <f t="shared" si="69"/>
        <v xml:space="preserve"> </v>
      </c>
      <c r="AG223">
        <f t="shared" si="85"/>
        <v>3.2325478012817879</v>
      </c>
      <c r="AH223" t="str">
        <f t="shared" si="86"/>
        <v xml:space="preserve"> </v>
      </c>
      <c r="AI223">
        <f t="shared" si="70"/>
        <v>88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339</v>
      </c>
      <c r="AP223" t="s">
        <v>1295</v>
      </c>
      <c r="AQ223">
        <v>6.1257932944389637</v>
      </c>
      <c r="AR223">
        <v>36.778361196391799</v>
      </c>
      <c r="AS223">
        <v>28.94619831036016</v>
      </c>
      <c r="AT223">
        <v>-6.1257932944389637</v>
      </c>
      <c r="AU223">
        <v>-36.778361196391799</v>
      </c>
      <c r="AV223" t="s">
        <v>1563</v>
      </c>
    </row>
    <row r="224" spans="1:48" x14ac:dyDescent="0.25">
      <c r="A224">
        <v>2.2700000000000023E-9</v>
      </c>
      <c r="B224" t="s">
        <v>479</v>
      </c>
      <c r="C224" s="3">
        <v>10</v>
      </c>
      <c r="D224" s="3">
        <v>1</v>
      </c>
      <c r="E224" s="3">
        <v>5</v>
      </c>
      <c r="F224" s="3">
        <v>16</v>
      </c>
      <c r="G224" s="4">
        <v>126.5</v>
      </c>
      <c r="H224" s="4">
        <v>119.07</v>
      </c>
      <c r="I224" s="5">
        <v>15026.73366159</v>
      </c>
      <c r="J224" s="4">
        <v>25.339433922111088</v>
      </c>
      <c r="K224" s="4">
        <v>22.69296740994854</v>
      </c>
      <c r="L224" s="4">
        <v>15.911453004613131</v>
      </c>
      <c r="M224" s="4">
        <v>14.519540255384918</v>
      </c>
      <c r="N224" s="4">
        <v>4.6989999999999998</v>
      </c>
      <c r="O224" s="4">
        <v>22.051948051948045</v>
      </c>
      <c r="P224" s="4">
        <v>2.4792139077853363</v>
      </c>
      <c r="Q224" s="36" t="str">
        <f t="shared" si="74"/>
        <v xml:space="preserve"> </v>
      </c>
      <c r="R224" t="str">
        <f t="shared" si="75"/>
        <v xml:space="preserve"> </v>
      </c>
      <c r="S224" s="37" t="str">
        <f t="shared" si="76"/>
        <v/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 t="str">
        <f t="shared" si="83"/>
        <v xml:space="preserve"> </v>
      </c>
      <c r="AC224" t="str">
        <f t="shared" si="67"/>
        <v xml:space="preserve"> 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2.4792139100553365</v>
      </c>
      <c r="AH224" t="str">
        <f t="shared" si="86"/>
        <v xml:space="preserve"> </v>
      </c>
      <c r="AI224">
        <f t="shared" si="70"/>
        <v>154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479</v>
      </c>
      <c r="AP224" t="s">
        <v>1248</v>
      </c>
      <c r="AQ224">
        <v>-39.296276679889509</v>
      </c>
      <c r="AR224">
        <v>-27.24968049181189</v>
      </c>
      <c r="AS224">
        <v>6.240026874947513</v>
      </c>
      <c r="AT224">
        <v>39.296276679889509</v>
      </c>
      <c r="AU224">
        <v>27.24968049181189</v>
      </c>
      <c r="AV224" t="s">
        <v>1564</v>
      </c>
    </row>
    <row r="225" spans="1:48" x14ac:dyDescent="0.25">
      <c r="A225">
        <v>2.2800000000000025E-9</v>
      </c>
      <c r="B225" t="s">
        <v>480</v>
      </c>
      <c r="C225" s="3">
        <v>7</v>
      </c>
      <c r="D225" s="3">
        <v>1</v>
      </c>
      <c r="E225" s="3">
        <v>15</v>
      </c>
      <c r="F225" s="3">
        <v>23</v>
      </c>
      <c r="G225" s="4">
        <v>15</v>
      </c>
      <c r="H225" s="4">
        <v>14.62</v>
      </c>
      <c r="I225" s="5">
        <v>15173.239338159998</v>
      </c>
      <c r="J225" s="4">
        <v>11.211656441717791</v>
      </c>
      <c r="K225" s="4">
        <v>10.886075949367088</v>
      </c>
      <c r="L225" s="4" t="s">
        <v>1238</v>
      </c>
      <c r="M225" s="4" t="s">
        <v>1238</v>
      </c>
      <c r="N225" s="4">
        <v>1.304</v>
      </c>
      <c r="O225" s="4">
        <v>8.666666666666675</v>
      </c>
      <c r="P225" s="4">
        <v>4.2681258549931602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>
        <f t="shared" si="79"/>
        <v>-0.38367131541063471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73</v>
      </c>
      <c r="AA225" t="str">
        <f t="shared" si="66"/>
        <v xml:space="preserve"> 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4.2681258572731604</v>
      </c>
      <c r="AH225" t="str">
        <f t="shared" si="86"/>
        <v xml:space="preserve"> </v>
      </c>
      <c r="AI225">
        <f t="shared" si="70"/>
        <v>39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480</v>
      </c>
      <c r="AP225" t="s">
        <v>1246</v>
      </c>
      <c r="AQ225">
        <v>38.367131541063472</v>
      </c>
      <c r="AR225" t="e">
        <v>#VALUE!</v>
      </c>
      <c r="AS225">
        <v>2.5991792065663599</v>
      </c>
      <c r="AT225">
        <v>-38.367131541063472</v>
      </c>
      <c r="AU225" t="e">
        <v>#VALUE!</v>
      </c>
      <c r="AV225" t="s">
        <v>1565</v>
      </c>
    </row>
    <row r="226" spans="1:48" x14ac:dyDescent="0.25">
      <c r="A226">
        <v>2.2900000000000026E-9</v>
      </c>
      <c r="B226" t="s">
        <v>358</v>
      </c>
      <c r="C226" s="3">
        <v>5</v>
      </c>
      <c r="D226" s="3">
        <v>0</v>
      </c>
      <c r="E226" s="3">
        <v>8</v>
      </c>
      <c r="F226" s="3">
        <v>13</v>
      </c>
      <c r="G226" s="4">
        <v>17</v>
      </c>
      <c r="H226" s="4">
        <v>15.63</v>
      </c>
      <c r="I226" s="5">
        <v>5650.92127884</v>
      </c>
      <c r="J226" s="4">
        <v>8.9059829059829063</v>
      </c>
      <c r="K226" s="4">
        <v>8.8255223037831723</v>
      </c>
      <c r="L226" s="4">
        <v>9.1099412951751955</v>
      </c>
      <c r="M226" s="4">
        <v>9.1283621323529403</v>
      </c>
      <c r="N226" s="4">
        <v>1.7550000000000001</v>
      </c>
      <c r="O226" s="4">
        <v>2.6315789473684301</v>
      </c>
      <c r="P226" s="4">
        <v>4.1650671785028797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>
        <f t="shared" si="79"/>
        <v>-0.51041911086433356</v>
      </c>
      <c r="W226" s="37" t="str">
        <f t="shared" si="80"/>
        <v/>
      </c>
      <c r="X226" s="37" t="str">
        <f t="shared" si="81"/>
        <v/>
      </c>
      <c r="Y226" t="str">
        <f t="shared" si="65"/>
        <v xml:space="preserve"> </v>
      </c>
      <c r="Z226" s="1">
        <f t="shared" si="82"/>
        <v>29</v>
      </c>
      <c r="AA226" t="str">
        <f t="shared" si="66"/>
        <v xml:space="preserve"> </v>
      </c>
      <c r="AB226" s="1" t="str">
        <f t="shared" si="83"/>
        <v xml:space="preserve"> 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4.1650671807928799</v>
      </c>
      <c r="AH226" t="str">
        <f t="shared" si="86"/>
        <v xml:space="preserve"> </v>
      </c>
      <c r="AI226">
        <f t="shared" si="70"/>
        <v>42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358</v>
      </c>
      <c r="AP226" t="s">
        <v>1248</v>
      </c>
      <c r="AQ226">
        <v>51.041911086433359</v>
      </c>
      <c r="AR226">
        <v>27.144483990612635</v>
      </c>
      <c r="AS226">
        <v>8.7651951375559811</v>
      </c>
      <c r="AT226">
        <v>-51.041911086433359</v>
      </c>
      <c r="AU226">
        <v>-27.144483990612635</v>
      </c>
      <c r="AV226" t="s">
        <v>1566</v>
      </c>
    </row>
    <row r="227" spans="1:48" x14ac:dyDescent="0.25">
      <c r="A227">
        <v>2.3000000000000028E-9</v>
      </c>
      <c r="B227" t="s">
        <v>266</v>
      </c>
      <c r="C227" s="3">
        <v>20</v>
      </c>
      <c r="D227" s="3">
        <v>0</v>
      </c>
      <c r="E227" s="3">
        <v>6</v>
      </c>
      <c r="F227" s="3">
        <v>26</v>
      </c>
      <c r="G227" s="4">
        <v>152</v>
      </c>
      <c r="H227" s="4">
        <v>128.94999999999999</v>
      </c>
      <c r="I227" s="5">
        <v>43969.732059999995</v>
      </c>
      <c r="J227" s="4">
        <v>12.438506800424422</v>
      </c>
      <c r="K227" s="4">
        <v>11.348235501188066</v>
      </c>
      <c r="L227" s="4">
        <v>8.4016556863368841</v>
      </c>
      <c r="M227" s="4">
        <v>7.9683765725993654</v>
      </c>
      <c r="N227" s="4">
        <v>10.367000000000001</v>
      </c>
      <c r="O227" s="4">
        <v>6.1105424769703305</v>
      </c>
      <c r="P227" s="4">
        <v>1.1058549825513766</v>
      </c>
      <c r="Q227" s="36">
        <f t="shared" si="74"/>
        <v>76.923076925376918</v>
      </c>
      <c r="R227" t="str">
        <f t="shared" si="75"/>
        <v xml:space="preserve"> </v>
      </c>
      <c r="S227" s="37">
        <f t="shared" si="76"/>
        <v>0.17875145635195813</v>
      </c>
      <c r="T227" s="37" t="str">
        <f t="shared" si="77"/>
        <v/>
      </c>
      <c r="U227" s="37" t="str">
        <f t="shared" si="78"/>
        <v/>
      </c>
      <c r="V227" s="37">
        <f t="shared" si="79"/>
        <v>-0.31622873262187801</v>
      </c>
      <c r="W227" s="37" t="str">
        <f t="shared" si="80"/>
        <v/>
      </c>
      <c r="X227" s="37">
        <f t="shared" si="81"/>
        <v>-0.32808901777944366</v>
      </c>
      <c r="Y227" t="str">
        <f t="shared" si="65"/>
        <v xml:space="preserve"> </v>
      </c>
      <c r="Z227" s="1">
        <f t="shared" si="82"/>
        <v>98</v>
      </c>
      <c r="AA227" t="str">
        <f t="shared" si="66"/>
        <v xml:space="preserve"> </v>
      </c>
      <c r="AB227" s="1">
        <f t="shared" si="83"/>
        <v>80</v>
      </c>
      <c r="AC227">
        <f t="shared" si="67"/>
        <v>53</v>
      </c>
      <c r="AD227" s="1" t="str">
        <f t="shared" si="84"/>
        <v xml:space="preserve"> </v>
      </c>
      <c r="AE227">
        <f t="shared" si="68"/>
        <v>46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266</v>
      </c>
      <c r="AP227" t="s">
        <v>1313</v>
      </c>
      <c r="AQ227">
        <v>31.622873262187802</v>
      </c>
      <c r="AR227">
        <v>32.808901777944364</v>
      </c>
      <c r="AS227">
        <v>17.875145405195813</v>
      </c>
      <c r="AT227">
        <v>-31.622873262187802</v>
      </c>
      <c r="AU227">
        <v>-32.808901777944364</v>
      </c>
      <c r="AV227" t="s">
        <v>1567</v>
      </c>
    </row>
    <row r="228" spans="1:48" x14ac:dyDescent="0.25">
      <c r="A228">
        <v>2.310000000000003E-9</v>
      </c>
      <c r="B228" t="s">
        <v>341</v>
      </c>
      <c r="C228" s="3">
        <v>11</v>
      </c>
      <c r="D228" s="3">
        <v>1</v>
      </c>
      <c r="E228" s="3">
        <v>10</v>
      </c>
      <c r="F228" s="3">
        <v>22</v>
      </c>
      <c r="G228" s="4">
        <v>35</v>
      </c>
      <c r="H228" s="4">
        <v>34.1</v>
      </c>
      <c r="I228" s="5">
        <v>16746.861230000002</v>
      </c>
      <c r="J228" s="4" t="s">
        <v>1238</v>
      </c>
      <c r="K228" s="4">
        <v>37.679558011049721</v>
      </c>
      <c r="L228" s="4">
        <v>22.607562887710667</v>
      </c>
      <c r="M228" s="4">
        <v>20.687435260494695</v>
      </c>
      <c r="N228" s="4">
        <v>0.67600000000000005</v>
      </c>
      <c r="O228" s="4">
        <v>314.72392638036808</v>
      </c>
      <c r="P228" s="4">
        <v>4.4105571847507328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/>
      </c>
      <c r="T228" s="37" t="str">
        <f t="shared" si="77"/>
        <v/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/>
      </c>
      <c r="X228" s="37" t="str">
        <f t="shared" si="81"/>
        <v/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>
        <f t="shared" si="85"/>
        <v>4.410557187060733</v>
      </c>
      <c r="AH228" t="str">
        <f t="shared" si="86"/>
        <v xml:space="preserve"> </v>
      </c>
      <c r="AI228">
        <f t="shared" si="70"/>
        <v>32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341</v>
      </c>
      <c r="AP228" t="s">
        <v>1254</v>
      </c>
      <c r="AQ228" t="e">
        <v>#VALUE!</v>
      </c>
      <c r="AR228">
        <v>-80.800908209053475</v>
      </c>
      <c r="AS228">
        <v>2.6392961876832821</v>
      </c>
      <c r="AT228" t="e">
        <v>#VALUE!</v>
      </c>
      <c r="AU228">
        <v>80.800908209053475</v>
      </c>
      <c r="AV228" t="s">
        <v>1568</v>
      </c>
    </row>
    <row r="229" spans="1:48" x14ac:dyDescent="0.25">
      <c r="A229">
        <v>2.3200000000000032E-9</v>
      </c>
      <c r="B229" t="s">
        <v>239</v>
      </c>
      <c r="C229" s="3">
        <v>21</v>
      </c>
      <c r="D229" s="3">
        <v>1</v>
      </c>
      <c r="E229" s="3">
        <v>12</v>
      </c>
      <c r="F229" s="3">
        <v>34</v>
      </c>
      <c r="G229" s="4">
        <v>230</v>
      </c>
      <c r="H229" s="4">
        <v>230.99</v>
      </c>
      <c r="I229" s="5">
        <v>252969.40833226999</v>
      </c>
      <c r="J229" s="4">
        <v>23.568003264972962</v>
      </c>
      <c r="K229" s="4">
        <v>22.816080600553139</v>
      </c>
      <c r="L229" s="4">
        <v>16.188035486355293</v>
      </c>
      <c r="M229" s="4">
        <v>15.73690302949943</v>
      </c>
      <c r="N229" s="4">
        <v>10.124000000000001</v>
      </c>
      <c r="O229" s="4">
        <v>2.2626262626262648</v>
      </c>
      <c r="P229" s="4">
        <v>2.3446902463310102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2.3446902486510104</v>
      </c>
      <c r="AH229" t="str">
        <f t="shared" si="86"/>
        <v xml:space="preserve"> </v>
      </c>
      <c r="AI229">
        <f t="shared" si="70"/>
        <v>165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239</v>
      </c>
      <c r="AP229" t="s">
        <v>1248</v>
      </c>
      <c r="AQ229">
        <v>-29.558344266149405</v>
      </c>
      <c r="AR229">
        <v>-29.461611257727416</v>
      </c>
      <c r="AS229">
        <v>-0.42858998225031586</v>
      </c>
      <c r="AT229">
        <v>29.558344266149405</v>
      </c>
      <c r="AU229">
        <v>29.461611257727416</v>
      </c>
      <c r="AV229" t="s">
        <v>1569</v>
      </c>
    </row>
    <row r="230" spans="1:48" x14ac:dyDescent="0.25">
      <c r="A230">
        <v>2.3300000000000033E-9</v>
      </c>
      <c r="B230" t="s">
        <v>275</v>
      </c>
      <c r="C230" s="3">
        <v>10</v>
      </c>
      <c r="D230" s="3">
        <v>1</v>
      </c>
      <c r="E230" s="3">
        <v>14</v>
      </c>
      <c r="F230" s="3">
        <v>25</v>
      </c>
      <c r="G230" s="4">
        <v>70</v>
      </c>
      <c r="H230" s="4">
        <v>70.290000000000006</v>
      </c>
      <c r="I230" s="5">
        <v>21401.940671100001</v>
      </c>
      <c r="J230" s="4" t="s">
        <v>1238</v>
      </c>
      <c r="K230" s="4" t="s">
        <v>1238</v>
      </c>
      <c r="L230" s="4">
        <v>10.093367862837839</v>
      </c>
      <c r="M230" s="4">
        <v>8.6638193063984374</v>
      </c>
      <c r="N230" s="4">
        <v>-0.27900000000000003</v>
      </c>
      <c r="O230" s="4">
        <v>62.297297297297291</v>
      </c>
      <c r="P230" s="4">
        <v>1.4781619006971116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 t="str">
        <f t="shared" si="80"/>
        <v/>
      </c>
      <c r="X230" s="37" t="str">
        <f t="shared" si="81"/>
        <v/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 t="str">
        <f t="shared" si="83"/>
        <v xml:space="preserve"> 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 t="str">
        <f t="shared" si="85"/>
        <v xml:space="preserve"> </v>
      </c>
      <c r="AH230" t="str">
        <f t="shared" si="86"/>
        <v xml:space="preserve"> </v>
      </c>
      <c r="AI230" t="str">
        <f t="shared" si="70"/>
        <v xml:space="preserve"> </v>
      </c>
      <c r="AJ230" t="str">
        <f t="shared" si="71"/>
        <v xml:space="preserve"> </v>
      </c>
      <c r="AK230">
        <f t="shared" si="87"/>
        <v>62.297297299627289</v>
      </c>
      <c r="AL230" t="str">
        <f t="shared" si="88"/>
        <v xml:space="preserve"> </v>
      </c>
      <c r="AM230">
        <f t="shared" si="72"/>
        <v>7</v>
      </c>
      <c r="AN230" t="str">
        <f t="shared" si="73"/>
        <v xml:space="preserve"> </v>
      </c>
      <c r="AO230" t="s">
        <v>275</v>
      </c>
      <c r="AP230" t="s">
        <v>1295</v>
      </c>
      <c r="AQ230" t="e">
        <v>#VALUE!</v>
      </c>
      <c r="AR230">
        <v>19.279663820767102</v>
      </c>
      <c r="AS230">
        <v>-0.41257646891450506</v>
      </c>
      <c r="AT230" t="e">
        <v>#VALUE!</v>
      </c>
      <c r="AU230">
        <v>-19.279663820767102</v>
      </c>
      <c r="AV230" t="s">
        <v>1570</v>
      </c>
    </row>
    <row r="231" spans="1:48" x14ac:dyDescent="0.25">
      <c r="A231">
        <v>2.3400000000000035E-9</v>
      </c>
      <c r="B231" t="s">
        <v>916</v>
      </c>
      <c r="C231" s="3">
        <v>4</v>
      </c>
      <c r="D231" s="3">
        <v>3</v>
      </c>
      <c r="E231" s="3">
        <v>12</v>
      </c>
      <c r="F231" s="3">
        <v>19</v>
      </c>
      <c r="G231" s="4">
        <v>56</v>
      </c>
      <c r="H231" s="4">
        <v>53.78</v>
      </c>
      <c r="I231" s="5">
        <v>8851.0138212600014</v>
      </c>
      <c r="J231" s="4">
        <v>11.139188069594034</v>
      </c>
      <c r="K231" s="4">
        <v>10.408360750919297</v>
      </c>
      <c r="L231" s="4">
        <v>6.502865342654391</v>
      </c>
      <c r="M231" s="4">
        <v>6.4673159311743884</v>
      </c>
      <c r="N231" s="4">
        <v>4.8280000000000003</v>
      </c>
      <c r="O231" s="4">
        <v>-25.031055900621119</v>
      </c>
      <c r="P231" s="4">
        <v>2.5436965414652288</v>
      </c>
      <c r="Q231" s="36" t="str">
        <f t="shared" si="74"/>
        <v xml:space="preserve"> </v>
      </c>
      <c r="R231" t="str">
        <f t="shared" si="75"/>
        <v xml:space="preserve"> </v>
      </c>
      <c r="S231" s="37" t="str">
        <f t="shared" si="76"/>
        <v/>
      </c>
      <c r="T231" s="37" t="str">
        <f t="shared" si="77"/>
        <v/>
      </c>
      <c r="U231" s="37" t="str">
        <f t="shared" si="78"/>
        <v/>
      </c>
      <c r="V231" s="37">
        <f t="shared" si="79"/>
        <v>-0.38765505650166332</v>
      </c>
      <c r="W231" s="37" t="str">
        <f t="shared" si="80"/>
        <v/>
      </c>
      <c r="X231" s="37">
        <f t="shared" si="81"/>
        <v>-0.47994219202096833</v>
      </c>
      <c r="Y231" t="str">
        <f t="shared" si="65"/>
        <v xml:space="preserve"> </v>
      </c>
      <c r="Z231" s="1">
        <f t="shared" si="82"/>
        <v>72</v>
      </c>
      <c r="AA231" t="str">
        <f t="shared" si="66"/>
        <v xml:space="preserve"> </v>
      </c>
      <c r="AB231" s="1">
        <f t="shared" si="83"/>
        <v>23</v>
      </c>
      <c r="AC231" t="str">
        <f t="shared" si="67"/>
        <v xml:space="preserve"> 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2.543696543805229</v>
      </c>
      <c r="AH231" t="str">
        <f t="shared" si="86"/>
        <v xml:space="preserve"> </v>
      </c>
      <c r="AI231">
        <f t="shared" si="70"/>
        <v>148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916</v>
      </c>
      <c r="AP231" t="s">
        <v>1295</v>
      </c>
      <c r="AQ231">
        <v>38.765505650166332</v>
      </c>
      <c r="AR231">
        <v>47.994219202096829</v>
      </c>
      <c r="AS231">
        <v>4.1279285979918257</v>
      </c>
      <c r="AT231">
        <v>-38.765505650166332</v>
      </c>
      <c r="AU231">
        <v>-47.994219202096829</v>
      </c>
      <c r="AV231" t="s">
        <v>1571</v>
      </c>
    </row>
    <row r="232" spans="1:48" x14ac:dyDescent="0.25">
      <c r="A232">
        <v>2.3500000000000037E-9</v>
      </c>
      <c r="B232" t="s">
        <v>536</v>
      </c>
      <c r="C232" s="3">
        <v>11</v>
      </c>
      <c r="D232" s="3">
        <v>0</v>
      </c>
      <c r="E232" s="3">
        <v>7</v>
      </c>
      <c r="F232" s="3">
        <v>18</v>
      </c>
      <c r="G232" s="4">
        <v>64</v>
      </c>
      <c r="H232" s="4">
        <v>60.03</v>
      </c>
      <c r="I232" s="5">
        <v>21705.731081819999</v>
      </c>
      <c r="J232" s="4">
        <v>11.371471869672288</v>
      </c>
      <c r="K232" s="4">
        <v>10.910577971646674</v>
      </c>
      <c r="L232" s="4" t="s">
        <v>1238</v>
      </c>
      <c r="M232" s="4" t="s">
        <v>1238</v>
      </c>
      <c r="N232" s="4">
        <v>5.2789999999999999</v>
      </c>
      <c r="O232" s="4">
        <v>21.916859122401846</v>
      </c>
      <c r="P232" s="4">
        <v>2.2222222222222223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>
        <f t="shared" si="79"/>
        <v>-0.37488592022836931</v>
      </c>
      <c r="W232" s="37" t="str">
        <f t="shared" si="80"/>
        <v xml:space="preserve"> </v>
      </c>
      <c r="X232" s="37" t="str">
        <f t="shared" si="81"/>
        <v xml:space="preserve"> </v>
      </c>
      <c r="Y232" t="str">
        <f t="shared" si="65"/>
        <v xml:space="preserve"> </v>
      </c>
      <c r="Z232" s="1">
        <f t="shared" si="82"/>
        <v>78</v>
      </c>
      <c r="AA232" t="str">
        <f t="shared" si="66"/>
        <v xml:space="preserve"> 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>
        <f t="shared" si="85"/>
        <v>2.2222222245722225</v>
      </c>
      <c r="AH232" t="str">
        <f t="shared" si="86"/>
        <v xml:space="preserve"> </v>
      </c>
      <c r="AI232">
        <f t="shared" si="70"/>
        <v>171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536</v>
      </c>
      <c r="AP232" t="s">
        <v>1246</v>
      </c>
      <c r="AQ232">
        <v>37.488592022836933</v>
      </c>
      <c r="AR232" t="e">
        <v>#VALUE!</v>
      </c>
      <c r="AS232">
        <v>6.6133599866733173</v>
      </c>
      <c r="AT232">
        <v>-37.488592022836933</v>
      </c>
      <c r="AU232" t="e">
        <v>#VALUE!</v>
      </c>
      <c r="AV232" t="s">
        <v>1572</v>
      </c>
    </row>
    <row r="233" spans="1:48" x14ac:dyDescent="0.25">
      <c r="A233">
        <v>2.3600000000000038E-9</v>
      </c>
      <c r="B233" t="s">
        <v>917</v>
      </c>
      <c r="C233" s="3">
        <v>8</v>
      </c>
      <c r="D233" s="3">
        <v>3</v>
      </c>
      <c r="E233" s="3">
        <v>4</v>
      </c>
      <c r="F233" s="3">
        <v>15</v>
      </c>
      <c r="G233" s="4">
        <v>250</v>
      </c>
      <c r="H233" s="4">
        <v>222.66</v>
      </c>
      <c r="I233" s="5">
        <v>9203.548008419999</v>
      </c>
      <c r="J233" s="4">
        <v>16.208779209434375</v>
      </c>
      <c r="K233" s="4">
        <v>13.348920863309353</v>
      </c>
      <c r="L233" s="4">
        <v>11.207323922939352</v>
      </c>
      <c r="M233" s="4">
        <v>10.03471256080573</v>
      </c>
      <c r="N233" s="4">
        <v>13.737</v>
      </c>
      <c r="O233" s="4">
        <v>-28.040859088528023</v>
      </c>
      <c r="P233" s="4">
        <v>1.7299919159256265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/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 t="str">
        <f t="shared" si="85"/>
        <v xml:space="preserve"> </v>
      </c>
      <c r="AH233" t="str">
        <f t="shared" si="86"/>
        <v xml:space="preserve"> </v>
      </c>
      <c r="AI233" t="str">
        <f t="shared" si="70"/>
        <v xml:space="preserve"> 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917</v>
      </c>
      <c r="AP233" t="s">
        <v>1244</v>
      </c>
      <c r="AQ233">
        <v>10.89688110867999</v>
      </c>
      <c r="AR233">
        <v>10.370951794986794</v>
      </c>
      <c r="AS233">
        <v>12.27881074283661</v>
      </c>
      <c r="AT233">
        <v>-10.89688110867999</v>
      </c>
      <c r="AU233">
        <v>-10.370951794986794</v>
      </c>
      <c r="AV233" t="s">
        <v>1573</v>
      </c>
    </row>
    <row r="234" spans="1:48" x14ac:dyDescent="0.25">
      <c r="A234">
        <v>2.370000000000004E-9</v>
      </c>
      <c r="B234" t="s">
        <v>298</v>
      </c>
      <c r="C234" s="3">
        <v>12</v>
      </c>
      <c r="D234" s="3">
        <v>0</v>
      </c>
      <c r="E234" s="3">
        <v>12</v>
      </c>
      <c r="F234" s="3">
        <v>24</v>
      </c>
      <c r="G234" s="4">
        <v>100</v>
      </c>
      <c r="H234" s="4">
        <v>93.66</v>
      </c>
      <c r="I234" s="5">
        <v>26866.79518614</v>
      </c>
      <c r="J234" s="4">
        <v>24.365244536940686</v>
      </c>
      <c r="K234" s="4">
        <v>21.62049861495845</v>
      </c>
      <c r="L234" s="4">
        <v>15.436867391304347</v>
      </c>
      <c r="M234" s="4">
        <v>14.41207487583949</v>
      </c>
      <c r="N234" s="4">
        <v>3.8439999999999999</v>
      </c>
      <c r="O234" s="4">
        <v>37.777777777777771</v>
      </c>
      <c r="P234" s="4">
        <v>0.6662395900064062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298</v>
      </c>
      <c r="AP234" t="s">
        <v>1248</v>
      </c>
      <c r="AQ234">
        <v>-33.940949700114501</v>
      </c>
      <c r="AR234">
        <v>-23.454246621501973</v>
      </c>
      <c r="AS234">
        <v>6.7691650651291901</v>
      </c>
      <c r="AT234">
        <v>33.940949700114501</v>
      </c>
      <c r="AU234">
        <v>23.454246621501973</v>
      </c>
      <c r="AV234" t="s">
        <v>1574</v>
      </c>
    </row>
    <row r="235" spans="1:48" x14ac:dyDescent="0.25">
      <c r="A235">
        <v>2.3800000000000042E-9</v>
      </c>
      <c r="B235" t="s">
        <v>340</v>
      </c>
      <c r="C235" s="3">
        <v>4</v>
      </c>
      <c r="D235" s="3">
        <v>1</v>
      </c>
      <c r="E235" s="3">
        <v>15</v>
      </c>
      <c r="F235" s="3">
        <v>20</v>
      </c>
      <c r="G235" s="4">
        <v>37</v>
      </c>
      <c r="H235" s="4">
        <v>36.14</v>
      </c>
      <c r="I235" s="5">
        <v>5664.2832765999992</v>
      </c>
      <c r="J235" s="4">
        <v>10.595133391967165</v>
      </c>
      <c r="K235" s="4">
        <v>9.8233215547703168</v>
      </c>
      <c r="L235" s="4">
        <v>12.744246298683665</v>
      </c>
      <c r="M235" s="4">
        <v>11.605434983442063</v>
      </c>
      <c r="N235" s="4">
        <v>3.411</v>
      </c>
      <c r="O235" s="4">
        <v>-9.7619047619047681</v>
      </c>
      <c r="P235" s="4">
        <v>4.2501383508577755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>
        <f t="shared" si="79"/>
        <v>-0.41756290335280033</v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>
        <f t="shared" si="82"/>
        <v>61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>
        <f t="shared" si="85"/>
        <v>4.2501383532377757</v>
      </c>
      <c r="AH235" t="str">
        <f t="shared" si="86"/>
        <v xml:space="preserve"> </v>
      </c>
      <c r="AI235">
        <f t="shared" si="94"/>
        <v>40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340</v>
      </c>
      <c r="AP235" t="s">
        <v>1248</v>
      </c>
      <c r="AQ235">
        <v>41.756290335280035</v>
      </c>
      <c r="AR235">
        <v>-1.9203757913422992</v>
      </c>
      <c r="AS235">
        <v>2.3796347537354823</v>
      </c>
      <c r="AT235">
        <v>-41.756290335280035</v>
      </c>
      <c r="AU235">
        <v>1.9203757913422992</v>
      </c>
      <c r="AV235" t="s">
        <v>1575</v>
      </c>
    </row>
    <row r="236" spans="1:48" x14ac:dyDescent="0.25">
      <c r="A236">
        <v>2.3900000000000044E-9</v>
      </c>
      <c r="B236" t="s">
        <v>510</v>
      </c>
      <c r="C236" s="3">
        <v>8</v>
      </c>
      <c r="D236" s="3">
        <v>1</v>
      </c>
      <c r="E236" s="3">
        <v>10</v>
      </c>
      <c r="F236" s="3">
        <v>19</v>
      </c>
      <c r="G236" s="4">
        <v>52</v>
      </c>
      <c r="H236" s="4">
        <v>49.45</v>
      </c>
      <c r="I236" s="5">
        <v>13218.286694450002</v>
      </c>
      <c r="J236" s="4">
        <v>20.308008213552363</v>
      </c>
      <c r="K236" s="4">
        <v>18.716881150643452</v>
      </c>
      <c r="L236" s="4">
        <v>14.78475450823835</v>
      </c>
      <c r="M236" s="4">
        <v>13.788363131346491</v>
      </c>
      <c r="N236" s="4">
        <v>2.4350000000000001</v>
      </c>
      <c r="O236" s="4">
        <v>9.1928251121076254</v>
      </c>
      <c r="P236" s="4">
        <v>0</v>
      </c>
      <c r="Q236" s="36" t="str">
        <f t="shared" si="74"/>
        <v xml:space="preserve"> 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 t="str">
        <f t="shared" si="91"/>
        <v xml:space="preserve"> 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510</v>
      </c>
      <c r="AP236" t="s">
        <v>1313</v>
      </c>
      <c r="AQ236">
        <v>-11.637455660129525</v>
      </c>
      <c r="AR236">
        <v>-18.239062565672249</v>
      </c>
      <c r="AS236">
        <v>5.1567239635995854</v>
      </c>
      <c r="AT236">
        <v>11.637455660129525</v>
      </c>
      <c r="AU236">
        <v>18.239062565672249</v>
      </c>
      <c r="AV236" t="s">
        <v>1576</v>
      </c>
    </row>
    <row r="237" spans="1:48" x14ac:dyDescent="0.25">
      <c r="A237">
        <v>2.4000000000000045E-9</v>
      </c>
      <c r="B237" t="s">
        <v>264</v>
      </c>
      <c r="C237" s="3">
        <v>20</v>
      </c>
      <c r="D237" s="3">
        <v>0</v>
      </c>
      <c r="E237" s="3">
        <v>7</v>
      </c>
      <c r="F237" s="3">
        <v>27</v>
      </c>
      <c r="G237" s="4">
        <v>187</v>
      </c>
      <c r="H237" s="4">
        <v>166.21</v>
      </c>
      <c r="I237" s="5">
        <v>119589.43182703001</v>
      </c>
      <c r="J237" s="4">
        <v>20.494451294697907</v>
      </c>
      <c r="K237" s="4">
        <v>18.673182788450738</v>
      </c>
      <c r="L237" s="4">
        <v>14.387890444514317</v>
      </c>
      <c r="M237" s="4">
        <v>13.413208557230973</v>
      </c>
      <c r="N237" s="4">
        <v>8.11</v>
      </c>
      <c r="O237" s="4">
        <v>1.2484394506866372</v>
      </c>
      <c r="P237" s="4">
        <v>2.1587148787678236</v>
      </c>
      <c r="Q237" s="36">
        <f t="shared" si="74"/>
        <v>74.074074076474076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>
        <f t="shared" si="92"/>
        <v>58</v>
      </c>
      <c r="AF237" t="str">
        <f t="shared" si="93"/>
        <v xml:space="preserve"> </v>
      </c>
      <c r="AG237">
        <f t="shared" si="85"/>
        <v>2.1587148811678238</v>
      </c>
      <c r="AH237" t="str">
        <f t="shared" si="86"/>
        <v xml:space="preserve"> </v>
      </c>
      <c r="AI237">
        <f t="shared" si="94"/>
        <v>176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264</v>
      </c>
      <c r="AP237" t="s">
        <v>1244</v>
      </c>
      <c r="AQ237">
        <v>-12.662373071312839</v>
      </c>
      <c r="AR237">
        <v>-15.065196213370925</v>
      </c>
      <c r="AS237">
        <v>12.508272667107878</v>
      </c>
      <c r="AT237">
        <v>12.662373071312839</v>
      </c>
      <c r="AU237">
        <v>15.065196213370925</v>
      </c>
      <c r="AV237" t="s">
        <v>1577</v>
      </c>
    </row>
    <row r="238" spans="1:48" x14ac:dyDescent="0.25">
      <c r="A238">
        <v>2.4100000000000047E-9</v>
      </c>
      <c r="B238" t="s">
        <v>342</v>
      </c>
      <c r="C238" s="3">
        <v>14</v>
      </c>
      <c r="D238" s="3">
        <v>4</v>
      </c>
      <c r="E238" s="3">
        <v>8</v>
      </c>
      <c r="F238" s="3">
        <v>26</v>
      </c>
      <c r="G238" s="4">
        <v>52</v>
      </c>
      <c r="H238" s="4">
        <v>47.4</v>
      </c>
      <c r="I238" s="5">
        <v>5187.1572851999999</v>
      </c>
      <c r="J238" s="4">
        <v>30.268199233716473</v>
      </c>
      <c r="K238" s="4" t="s">
        <v>1238</v>
      </c>
      <c r="L238" s="4">
        <v>6.6846137250523263</v>
      </c>
      <c r="M238" s="4">
        <v>7.1971237504533612</v>
      </c>
      <c r="N238" s="4">
        <v>1.5660000000000001</v>
      </c>
      <c r="O238" s="4">
        <v>580.86956521739137</v>
      </c>
      <c r="P238" s="4">
        <v>6.004219409282701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/>
      </c>
      <c r="V238" s="37" t="str">
        <f t="shared" si="79"/>
        <v/>
      </c>
      <c r="W238" s="37" t="str">
        <f t="shared" si="80"/>
        <v/>
      </c>
      <c r="X238" s="37">
        <f t="shared" si="81"/>
        <v>-0.4654071124255752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28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6.0042194116927012</v>
      </c>
      <c r="AH238" t="str">
        <f t="shared" si="86"/>
        <v xml:space="preserve"> </v>
      </c>
      <c r="AI238">
        <f t="shared" si="94"/>
        <v>14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342</v>
      </c>
      <c r="AP238" t="s">
        <v>1295</v>
      </c>
      <c r="AQ238">
        <v>-66.390751585918778</v>
      </c>
      <c r="AR238">
        <v>46.540711242557521</v>
      </c>
      <c r="AS238">
        <v>9.704641350210963</v>
      </c>
      <c r="AT238">
        <v>66.390751585918778</v>
      </c>
      <c r="AU238">
        <v>-46.540711242557521</v>
      </c>
      <c r="AV238" t="s">
        <v>1578</v>
      </c>
    </row>
    <row r="239" spans="1:48" x14ac:dyDescent="0.25">
      <c r="A239">
        <v>2.4200000000000049E-9</v>
      </c>
      <c r="B239" t="s">
        <v>269</v>
      </c>
      <c r="C239" s="3">
        <v>6</v>
      </c>
      <c r="D239" s="3">
        <v>5</v>
      </c>
      <c r="E239" s="3">
        <v>14</v>
      </c>
      <c r="F239" s="3">
        <v>25</v>
      </c>
      <c r="G239" s="4">
        <v>15</v>
      </c>
      <c r="H239" s="4">
        <v>15.12</v>
      </c>
      <c r="I239" s="5">
        <v>19740.691020959999</v>
      </c>
      <c r="J239" s="4">
        <v>8.6647564469914027</v>
      </c>
      <c r="K239" s="4">
        <v>8.4516489659027378</v>
      </c>
      <c r="L239" s="4">
        <v>5.473481927607641</v>
      </c>
      <c r="M239" s="4">
        <v>5.4096386856816583</v>
      </c>
      <c r="N239" s="4">
        <v>1.7450000000000001</v>
      </c>
      <c r="O239" s="4">
        <v>11.858974358974363</v>
      </c>
      <c r="P239" s="4">
        <v>3.1746031746031749</v>
      </c>
      <c r="Q239" s="36" t="str">
        <f t="shared" si="74"/>
        <v xml:space="preserve"> 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>
        <f t="shared" si="79"/>
        <v>-0.52367984418516345</v>
      </c>
      <c r="W239" s="37" t="str">
        <f t="shared" si="80"/>
        <v/>
      </c>
      <c r="X239" s="37">
        <f t="shared" si="81"/>
        <v>-0.56226573006007285</v>
      </c>
      <c r="Y239" t="str">
        <f t="shared" si="89"/>
        <v xml:space="preserve"> </v>
      </c>
      <c r="Z239" s="1">
        <f t="shared" si="82"/>
        <v>26</v>
      </c>
      <c r="AA239" t="str">
        <f t="shared" si="90"/>
        <v xml:space="preserve"> </v>
      </c>
      <c r="AB239" s="1">
        <f t="shared" si="83"/>
        <v>11</v>
      </c>
      <c r="AC239" t="str">
        <f t="shared" si="91"/>
        <v xml:space="preserve"> 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3.1746031770231751</v>
      </c>
      <c r="AH239" t="str">
        <f t="shared" si="86"/>
        <v xml:space="preserve"> </v>
      </c>
      <c r="AI239">
        <f t="shared" si="94"/>
        <v>92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269</v>
      </c>
      <c r="AP239" t="s">
        <v>1293</v>
      </c>
      <c r="AQ239">
        <v>52.367984418516343</v>
      </c>
      <c r="AR239">
        <v>56.226573006007285</v>
      </c>
      <c r="AS239">
        <v>-0.79365079365079083</v>
      </c>
      <c r="AT239">
        <v>-52.367984418516343</v>
      </c>
      <c r="AU239">
        <v>-56.226573006007285</v>
      </c>
      <c r="AV239" t="s">
        <v>1579</v>
      </c>
    </row>
    <row r="240" spans="1:48" x14ac:dyDescent="0.25">
      <c r="A240">
        <v>2.4300000000000051E-9</v>
      </c>
      <c r="B240" t="s">
        <v>238</v>
      </c>
      <c r="C240" s="3">
        <v>3</v>
      </c>
      <c r="D240" s="3">
        <v>1</v>
      </c>
      <c r="E240" s="3">
        <v>14</v>
      </c>
      <c r="F240" s="3">
        <v>18</v>
      </c>
      <c r="G240" s="4">
        <v>20</v>
      </c>
      <c r="H240" s="4">
        <v>18.87</v>
      </c>
      <c r="I240" s="5">
        <v>27963.710367930002</v>
      </c>
      <c r="J240" s="4">
        <v>8.492349234923493</v>
      </c>
      <c r="K240" s="4">
        <v>8.4467323187108327</v>
      </c>
      <c r="L240" s="4">
        <v>5.6852112782905548</v>
      </c>
      <c r="M240" s="4">
        <v>5.9737393383818249</v>
      </c>
      <c r="N240" s="4">
        <v>2.222</v>
      </c>
      <c r="O240" s="4">
        <v>9.9999999999999982</v>
      </c>
      <c r="P240" s="4">
        <v>3.6459989401165878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>
        <f t="shared" si="79"/>
        <v>-0.53315743661585469</v>
      </c>
      <c r="W240" s="37" t="str">
        <f t="shared" si="80"/>
        <v/>
      </c>
      <c r="X240" s="37">
        <f t="shared" si="81"/>
        <v>-0.54533296331819936</v>
      </c>
      <c r="Y240" t="str">
        <f t="shared" si="89"/>
        <v xml:space="preserve"> </v>
      </c>
      <c r="Z240" s="1">
        <f t="shared" si="82"/>
        <v>25</v>
      </c>
      <c r="AA240" t="str">
        <f t="shared" si="90"/>
        <v xml:space="preserve"> </v>
      </c>
      <c r="AB240" s="1">
        <f t="shared" si="83"/>
        <v>13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3.645998942546588</v>
      </c>
      <c r="AH240" t="str">
        <f t="shared" si="86"/>
        <v xml:space="preserve"> </v>
      </c>
      <c r="AI240">
        <f t="shared" si="94"/>
        <v>62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238</v>
      </c>
      <c r="AP240" t="s">
        <v>1293</v>
      </c>
      <c r="AQ240">
        <v>53.315743661585472</v>
      </c>
      <c r="AR240">
        <v>54.533296331819933</v>
      </c>
      <c r="AS240">
        <v>5.988341282458931</v>
      </c>
      <c r="AT240">
        <v>-53.315743661585472</v>
      </c>
      <c r="AU240">
        <v>-54.533296331819933</v>
      </c>
      <c r="AV240" t="s">
        <v>1580</v>
      </c>
    </row>
    <row r="241" spans="1:48" x14ac:dyDescent="0.25">
      <c r="A241">
        <v>2.4400000000000052E-9</v>
      </c>
      <c r="B241" t="s">
        <v>290</v>
      </c>
      <c r="C241" s="3">
        <v>1</v>
      </c>
      <c r="D241" s="3">
        <v>2</v>
      </c>
      <c r="E241" s="3">
        <v>5</v>
      </c>
      <c r="F241" s="3">
        <v>8</v>
      </c>
      <c r="G241" s="4">
        <v>27.5</v>
      </c>
      <c r="H241" s="4">
        <v>24.06</v>
      </c>
      <c r="I241" s="5">
        <v>4829.3244992399996</v>
      </c>
      <c r="J241" s="4">
        <v>11.946375372393245</v>
      </c>
      <c r="K241" s="4">
        <v>12.114803625377643</v>
      </c>
      <c r="L241" s="4">
        <v>8.0012581654810546</v>
      </c>
      <c r="M241" s="4">
        <v>7.7636773610517498</v>
      </c>
      <c r="N241" s="4">
        <v>1.986</v>
      </c>
      <c r="O241" s="4">
        <v>-2.6470588235294144</v>
      </c>
      <c r="P241" s="4">
        <v>4.2934330839567751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>
        <f t="shared" si="79"/>
        <v>-0.34328224761854953</v>
      </c>
      <c r="W241" s="37" t="str">
        <f t="shared" si="80"/>
        <v/>
      </c>
      <c r="X241" s="37">
        <f t="shared" si="81"/>
        <v>-0.3601102647289498</v>
      </c>
      <c r="Y241" t="str">
        <f t="shared" si="89"/>
        <v xml:space="preserve"> </v>
      </c>
      <c r="Z241" s="1">
        <f t="shared" si="82"/>
        <v>90</v>
      </c>
      <c r="AA241" t="str">
        <f t="shared" si="90"/>
        <v xml:space="preserve"> </v>
      </c>
      <c r="AB241" s="1">
        <f t="shared" si="83"/>
        <v>63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4.2934330863967753</v>
      </c>
      <c r="AH241" t="str">
        <f t="shared" si="86"/>
        <v xml:space="preserve"> </v>
      </c>
      <c r="AI241">
        <f t="shared" si="94"/>
        <v>36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290</v>
      </c>
      <c r="AP241" t="s">
        <v>1248</v>
      </c>
      <c r="AQ241">
        <v>34.328224761854955</v>
      </c>
      <c r="AR241">
        <v>36.011026472894983</v>
      </c>
      <c r="AS241">
        <v>14.297589359933504</v>
      </c>
      <c r="AT241">
        <v>-34.328224761854955</v>
      </c>
      <c r="AU241">
        <v>-36.011026472894983</v>
      </c>
      <c r="AV241" t="s">
        <v>1581</v>
      </c>
    </row>
    <row r="242" spans="1:48" x14ac:dyDescent="0.25">
      <c r="A242">
        <v>2.4500000000000054E-9</v>
      </c>
      <c r="B242" t="s">
        <v>346</v>
      </c>
      <c r="C242" s="3">
        <v>1</v>
      </c>
      <c r="D242" s="3">
        <v>4</v>
      </c>
      <c r="E242" s="3">
        <v>8</v>
      </c>
      <c r="F242" s="3">
        <v>13</v>
      </c>
      <c r="G242" s="4">
        <v>38.5</v>
      </c>
      <c r="H242" s="4">
        <v>42.83</v>
      </c>
      <c r="I242" s="5">
        <v>22869.933001330002</v>
      </c>
      <c r="J242" s="4">
        <v>24.572576018359147</v>
      </c>
      <c r="K242" s="4">
        <v>24.102419808666287</v>
      </c>
      <c r="L242" s="4">
        <v>16.836689605945647</v>
      </c>
      <c r="M242" s="4">
        <v>16.58218722263361</v>
      </c>
      <c r="N242" s="4">
        <v>1.7430000000000001</v>
      </c>
      <c r="O242" s="4">
        <v>-7.7777777777777777</v>
      </c>
      <c r="P242" s="4">
        <v>2.1480270838197524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>
        <f t="shared" si="85"/>
        <v>2.1480270862697526</v>
      </c>
      <c r="AH242" t="str">
        <f t="shared" si="86"/>
        <v xml:space="preserve"> </v>
      </c>
      <c r="AI242">
        <f t="shared" si="94"/>
        <v>178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346</v>
      </c>
      <c r="AP242" t="s">
        <v>1239</v>
      </c>
      <c r="AQ242">
        <v>-35.080695105986258</v>
      </c>
      <c r="AR242">
        <v>-34.649134323260114</v>
      </c>
      <c r="AS242">
        <v>-10.109736166238614</v>
      </c>
      <c r="AT242">
        <v>35.080695105986258</v>
      </c>
      <c r="AU242">
        <v>34.649134323260114</v>
      </c>
      <c r="AV242" t="s">
        <v>1582</v>
      </c>
    </row>
    <row r="243" spans="1:48" x14ac:dyDescent="0.25">
      <c r="A243">
        <v>2.4600000000000056E-9</v>
      </c>
      <c r="B243" t="s">
        <v>567</v>
      </c>
      <c r="C243" s="3">
        <v>5</v>
      </c>
      <c r="D243" s="3">
        <v>4</v>
      </c>
      <c r="E243" s="3">
        <v>10</v>
      </c>
      <c r="F243" s="3">
        <v>19</v>
      </c>
      <c r="G243" s="4">
        <v>65</v>
      </c>
      <c r="H243" s="4">
        <v>65.12</v>
      </c>
      <c r="I243" s="5">
        <v>9654.6407971200024</v>
      </c>
      <c r="J243" s="4">
        <v>18.886310904872392</v>
      </c>
      <c r="K243" s="4">
        <v>17.444414679882133</v>
      </c>
      <c r="L243" s="4">
        <v>13.291763266214263</v>
      </c>
      <c r="M243" s="4">
        <v>12.838495394547385</v>
      </c>
      <c r="N243" s="4">
        <v>3.448</v>
      </c>
      <c r="O243" s="4">
        <v>-16.513317191283292</v>
      </c>
      <c r="P243" s="4" t="s">
        <v>137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567</v>
      </c>
      <c r="AP243" t="s">
        <v>1313</v>
      </c>
      <c r="AQ243">
        <v>-3.8220821094152369</v>
      </c>
      <c r="AR243">
        <v>-6.2990682439998169</v>
      </c>
      <c r="AS243">
        <v>-0.18427518427519551</v>
      </c>
      <c r="AT243">
        <v>3.8220821094152369</v>
      </c>
      <c r="AU243">
        <v>6.2990682439998169</v>
      </c>
      <c r="AV243" t="s">
        <v>1583</v>
      </c>
    </row>
    <row r="244" spans="1:48" x14ac:dyDescent="0.25">
      <c r="A244">
        <v>2.4700000000000057E-9</v>
      </c>
      <c r="B244" t="s">
        <v>374</v>
      </c>
      <c r="C244" s="3">
        <v>8</v>
      </c>
      <c r="D244" s="3">
        <v>5</v>
      </c>
      <c r="E244" s="3">
        <v>9</v>
      </c>
      <c r="F244" s="3">
        <v>22</v>
      </c>
      <c r="G244" s="4">
        <v>19.549999237060547</v>
      </c>
      <c r="H244" s="4">
        <v>17.41</v>
      </c>
      <c r="I244" s="5">
        <v>12707.621275570002</v>
      </c>
      <c r="J244" s="4">
        <v>14.212244897959183</v>
      </c>
      <c r="K244" s="4">
        <v>22.206632653061224</v>
      </c>
      <c r="L244" s="4">
        <v>10.611630257337396</v>
      </c>
      <c r="M244" s="4">
        <v>11.005852681602173</v>
      </c>
      <c r="N244" s="4">
        <v>1.2250000000000001</v>
      </c>
      <c r="O244" s="4">
        <v>40.804597701149433</v>
      </c>
      <c r="P244" s="4">
        <v>4.939689833429064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4.9396898358990642</v>
      </c>
      <c r="AH244" t="str">
        <f t="shared" si="86"/>
        <v xml:space="preserve"> </v>
      </c>
      <c r="AI244">
        <f t="shared" si="94"/>
        <v>25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374</v>
      </c>
      <c r="AP244" t="s">
        <v>1254</v>
      </c>
      <c r="AQ244">
        <v>21.872256356090858</v>
      </c>
      <c r="AR244">
        <v>15.1349308355476</v>
      </c>
      <c r="AS244">
        <v>12.291781947504576</v>
      </c>
      <c r="AT244">
        <v>-21.872256356090858</v>
      </c>
      <c r="AU244">
        <v>-15.1349308355476</v>
      </c>
      <c r="AV244" t="s">
        <v>1584</v>
      </c>
    </row>
    <row r="245" spans="1:48" x14ac:dyDescent="0.25">
      <c r="A245">
        <v>2.4800000000000059E-9</v>
      </c>
      <c r="B245" t="s">
        <v>344</v>
      </c>
      <c r="C245" s="3">
        <v>2</v>
      </c>
      <c r="D245" s="3">
        <v>2</v>
      </c>
      <c r="E245" s="3">
        <v>13</v>
      </c>
      <c r="F245" s="3">
        <v>17</v>
      </c>
      <c r="G245" s="4">
        <v>145</v>
      </c>
      <c r="H245" s="4">
        <v>148.04</v>
      </c>
      <c r="I245" s="5">
        <v>31026.063020719994</v>
      </c>
      <c r="J245" s="4">
        <v>25.719249478804723</v>
      </c>
      <c r="K245" s="4">
        <v>24.106822992997881</v>
      </c>
      <c r="L245" s="4">
        <v>17.53500683718487</v>
      </c>
      <c r="M245" s="4">
        <v>16.752799561044519</v>
      </c>
      <c r="N245" s="4">
        <v>5.7560000000000002</v>
      </c>
      <c r="O245" s="4">
        <v>7.3880597014925344</v>
      </c>
      <c r="P245" s="4">
        <v>2.1629289381248311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2.1629289406048313</v>
      </c>
      <c r="AH245" t="str">
        <f t="shared" si="86"/>
        <v xml:space="preserve"> </v>
      </c>
      <c r="AI245">
        <f t="shared" si="94"/>
        <v>174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344</v>
      </c>
      <c r="AP245" t="s">
        <v>1239</v>
      </c>
      <c r="AQ245">
        <v>-41.384203862286299</v>
      </c>
      <c r="AR245">
        <v>-40.23383136704075</v>
      </c>
      <c r="AS245">
        <v>-2.0534990543096376</v>
      </c>
      <c r="AT245">
        <v>41.384203862286299</v>
      </c>
      <c r="AU245">
        <v>40.23383136704075</v>
      </c>
      <c r="AV245" t="s">
        <v>1585</v>
      </c>
    </row>
    <row r="246" spans="1:48" x14ac:dyDescent="0.25">
      <c r="A246">
        <v>2.4900000000000061E-9</v>
      </c>
      <c r="B246" t="s">
        <v>350</v>
      </c>
      <c r="C246" s="3">
        <v>18</v>
      </c>
      <c r="D246" s="3">
        <v>0</v>
      </c>
      <c r="E246" s="3">
        <v>6</v>
      </c>
      <c r="F246" s="3">
        <v>24</v>
      </c>
      <c r="G246" s="4">
        <v>338</v>
      </c>
      <c r="H246" s="4">
        <v>278.27999999999997</v>
      </c>
      <c r="I246" s="5">
        <v>37592.647621199998</v>
      </c>
      <c r="J246" s="4">
        <v>15.785353678597762</v>
      </c>
      <c r="K246" s="4">
        <v>14.836852207293665</v>
      </c>
      <c r="L246" s="4">
        <v>7.8276360516862367</v>
      </c>
      <c r="M246" s="4">
        <v>6.9730895536610049</v>
      </c>
      <c r="N246" s="4">
        <v>17.629000000000001</v>
      </c>
      <c r="O246" s="4">
        <v>21.161512027491412</v>
      </c>
      <c r="P246" s="4">
        <v>0.87142446456806111</v>
      </c>
      <c r="Q246" s="36">
        <f t="shared" si="74"/>
        <v>75.000000002489998</v>
      </c>
      <c r="R246" t="str">
        <f t="shared" si="75"/>
        <v xml:space="preserve"> </v>
      </c>
      <c r="S246" s="37">
        <f t="shared" si="76"/>
        <v>0.21460399846527681</v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>
        <f t="shared" si="81"/>
        <v>-0.37399545704941117</v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>
        <f t="shared" si="83"/>
        <v>57</v>
      </c>
      <c r="AC246">
        <f t="shared" si="91"/>
        <v>42</v>
      </c>
      <c r="AD246" s="1" t="str">
        <f t="shared" si="84"/>
        <v xml:space="preserve"> </v>
      </c>
      <c r="AE246">
        <f t="shared" si="92"/>
        <v>53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350</v>
      </c>
      <c r="AP246" t="s">
        <v>1313</v>
      </c>
      <c r="AQ246">
        <v>13.224541626986952</v>
      </c>
      <c r="AR246">
        <v>37.399545704941119</v>
      </c>
      <c r="AS246">
        <v>21.46039959752768</v>
      </c>
      <c r="AT246">
        <v>-13.224541626986952</v>
      </c>
      <c r="AU246">
        <v>-37.399545704941119</v>
      </c>
      <c r="AV246" t="s">
        <v>1586</v>
      </c>
    </row>
    <row r="247" spans="1:48" x14ac:dyDescent="0.25">
      <c r="A247">
        <v>2.5000000000000063E-9</v>
      </c>
      <c r="B247" t="s">
        <v>240</v>
      </c>
      <c r="C247" s="3">
        <v>8</v>
      </c>
      <c r="D247" s="3">
        <v>2</v>
      </c>
      <c r="E247" s="3">
        <v>16</v>
      </c>
      <c r="F247" s="3">
        <v>26</v>
      </c>
      <c r="G247" s="4">
        <v>157.5</v>
      </c>
      <c r="H247" s="4">
        <v>142.47999999999999</v>
      </c>
      <c r="I247" s="5">
        <v>126219.49293928</v>
      </c>
      <c r="J247" s="4">
        <v>11.123428839097508</v>
      </c>
      <c r="K247" s="4">
        <v>10.609084139985107</v>
      </c>
      <c r="L247" s="4">
        <v>8.5292589427097241</v>
      </c>
      <c r="M247" s="4">
        <v>8.0284558108344122</v>
      </c>
      <c r="N247" s="4">
        <v>12.809000000000001</v>
      </c>
      <c r="O247" s="4">
        <v>-7.2483707458363469</v>
      </c>
      <c r="P247" s="4">
        <v>4.7220662549129706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>
        <f t="shared" si="79"/>
        <v>-0.38852137503831807</v>
      </c>
      <c r="W247" s="37" t="str">
        <f t="shared" si="80"/>
        <v/>
      </c>
      <c r="X247" s="37">
        <f t="shared" si="81"/>
        <v>-0.31788412096803931</v>
      </c>
      <c r="Y247" t="str">
        <f t="shared" si="89"/>
        <v xml:space="preserve"> </v>
      </c>
      <c r="Z247" s="1">
        <f t="shared" si="82"/>
        <v>71</v>
      </c>
      <c r="AA247" t="str">
        <f t="shared" si="90"/>
        <v xml:space="preserve"> </v>
      </c>
      <c r="AB247" s="1">
        <f t="shared" si="83"/>
        <v>82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>
        <f t="shared" si="85"/>
        <v>4.7220662574129708</v>
      </c>
      <c r="AH247" t="str">
        <f t="shared" si="86"/>
        <v xml:space="preserve"> </v>
      </c>
      <c r="AI247">
        <f t="shared" si="94"/>
        <v>29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240</v>
      </c>
      <c r="AP247" t="s">
        <v>1293</v>
      </c>
      <c r="AQ247">
        <v>38.852137503831806</v>
      </c>
      <c r="AR247">
        <v>31.788412096803931</v>
      </c>
      <c r="AS247">
        <v>10.541830432341381</v>
      </c>
      <c r="AT247">
        <v>-38.852137503831806</v>
      </c>
      <c r="AU247">
        <v>-31.788412096803931</v>
      </c>
      <c r="AV247" t="s">
        <v>1587</v>
      </c>
    </row>
    <row r="248" spans="1:48" x14ac:dyDescent="0.25">
      <c r="A248">
        <v>2.5100000000000064E-9</v>
      </c>
      <c r="B248" t="s">
        <v>605</v>
      </c>
      <c r="C248" s="3">
        <v>15</v>
      </c>
      <c r="D248" s="3">
        <v>1</v>
      </c>
      <c r="E248" s="3">
        <v>3</v>
      </c>
      <c r="F248" s="3">
        <v>19</v>
      </c>
      <c r="G248" s="4">
        <v>98.5</v>
      </c>
      <c r="H248" s="4">
        <v>91.88</v>
      </c>
      <c r="I248" s="5">
        <v>51490.907689399995</v>
      </c>
      <c r="J248" s="4">
        <v>24.416688812117989</v>
      </c>
      <c r="K248" s="4">
        <v>22.06002400960384</v>
      </c>
      <c r="L248" s="4">
        <v>17.621257541007196</v>
      </c>
      <c r="M248" s="4">
        <v>16.501987743810623</v>
      </c>
      <c r="N248" s="4">
        <v>3.7629999999999999</v>
      </c>
      <c r="O248" s="4">
        <v>4.8189415041782739</v>
      </c>
      <c r="P248" s="4">
        <v>1.2973443622115803</v>
      </c>
      <c r="Q248" s="36">
        <f t="shared" si="74"/>
        <v>78.947368423562637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 t="str">
        <f t="shared" si="91"/>
        <v xml:space="preserve"> </v>
      </c>
      <c r="AD248" s="1" t="str">
        <f t="shared" si="84"/>
        <v xml:space="preserve"> </v>
      </c>
      <c r="AE248">
        <f t="shared" si="92"/>
        <v>43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605</v>
      </c>
      <c r="AP248" t="s">
        <v>1246</v>
      </c>
      <c r="AQ248">
        <v>-34.2237498609516</v>
      </c>
      <c r="AR248">
        <v>-40.923609635587496</v>
      </c>
      <c r="AS248">
        <v>7.2050500653025651</v>
      </c>
      <c r="AT248">
        <v>34.2237498609516</v>
      </c>
      <c r="AU248">
        <v>40.923609635587496</v>
      </c>
      <c r="AV248" t="s">
        <v>1588</v>
      </c>
    </row>
    <row r="249" spans="1:48" x14ac:dyDescent="0.25">
      <c r="A249">
        <v>2.5200000000000066E-9</v>
      </c>
      <c r="B249" t="s">
        <v>489</v>
      </c>
      <c r="C249" s="3">
        <v>7</v>
      </c>
      <c r="D249" s="3">
        <v>1</v>
      </c>
      <c r="E249" s="3">
        <v>2</v>
      </c>
      <c r="F249" s="3">
        <v>10</v>
      </c>
      <c r="G249" s="4">
        <v>293</v>
      </c>
      <c r="H249" s="4">
        <v>265.64</v>
      </c>
      <c r="I249" s="5">
        <v>22868.968054279998</v>
      </c>
      <c r="J249" s="4" t="s">
        <v>1238</v>
      </c>
      <c r="K249" s="4" t="s">
        <v>1238</v>
      </c>
      <c r="L249" s="4">
        <v>36.448586391925652</v>
      </c>
      <c r="M249" s="4">
        <v>32.440136332651669</v>
      </c>
      <c r="N249" s="4">
        <v>4.8680000000000003</v>
      </c>
      <c r="O249" s="4">
        <v>14.218676677616138</v>
      </c>
      <c r="P249" s="4" t="s">
        <v>137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 xml:space="preserve"> </v>
      </c>
      <c r="V249" s="37" t="str">
        <f t="shared" si="79"/>
        <v xml:space="preserve"> </v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489</v>
      </c>
      <c r="AP249" t="s">
        <v>1313</v>
      </c>
      <c r="AQ249" t="e">
        <v>#VALUE!</v>
      </c>
      <c r="AR249">
        <v>-191.49261047410619</v>
      </c>
      <c r="AS249">
        <v>10.299653666616472</v>
      </c>
      <c r="AT249" t="e">
        <v>#VALUE!</v>
      </c>
      <c r="AU249">
        <v>191.49261047410619</v>
      </c>
      <c r="AV249" t="s">
        <v>1589</v>
      </c>
    </row>
    <row r="250" spans="1:48" x14ac:dyDescent="0.25">
      <c r="A250">
        <v>2.5300000000000068E-9</v>
      </c>
      <c r="B250" t="s">
        <v>356</v>
      </c>
      <c r="C250" s="3">
        <v>7</v>
      </c>
      <c r="D250" s="3">
        <v>2</v>
      </c>
      <c r="E250" s="3">
        <v>8</v>
      </c>
      <c r="F250" s="3">
        <v>17</v>
      </c>
      <c r="G250" s="4">
        <v>131</v>
      </c>
      <c r="H250" s="4">
        <v>122.03</v>
      </c>
      <c r="I250" s="5">
        <v>13029.74678241</v>
      </c>
      <c r="J250" s="4">
        <v>19.656894329896907</v>
      </c>
      <c r="K250" s="4">
        <v>18.602134146341463</v>
      </c>
      <c r="L250" s="4">
        <v>16.14971883678551</v>
      </c>
      <c r="M250" s="4">
        <v>14.903407470288625</v>
      </c>
      <c r="N250" s="4">
        <v>6.2080000000000002</v>
      </c>
      <c r="O250" s="4">
        <v>-1.1464968152866251</v>
      </c>
      <c r="P250" s="4">
        <v>2.4477587478488894</v>
      </c>
      <c r="Q250" s="36" t="str">
        <f t="shared" si="74"/>
        <v xml:space="preserve"> 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/>
      </c>
      <c r="V250" s="37" t="str">
        <f t="shared" si="79"/>
        <v/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>
        <f t="shared" si="85"/>
        <v>2.4477587503788896</v>
      </c>
      <c r="AH250" t="str">
        <f t="shared" si="86"/>
        <v xml:space="preserve"> </v>
      </c>
      <c r="AI250">
        <f t="shared" si="94"/>
        <v>159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356</v>
      </c>
      <c r="AP250" t="s">
        <v>1242</v>
      </c>
      <c r="AQ250">
        <v>-8.058143668923389</v>
      </c>
      <c r="AR250">
        <v>-29.1551790661571</v>
      </c>
      <c r="AS250">
        <v>7.3506514791444655</v>
      </c>
      <c r="AT250">
        <v>8.058143668923389</v>
      </c>
      <c r="AU250">
        <v>29.1551790661571</v>
      </c>
      <c r="AV250" t="s">
        <v>1590</v>
      </c>
    </row>
    <row r="251" spans="1:48" x14ac:dyDescent="0.25">
      <c r="A251">
        <v>2.5400000000000069E-9</v>
      </c>
      <c r="B251" t="s">
        <v>664</v>
      </c>
      <c r="C251" s="3">
        <v>12</v>
      </c>
      <c r="D251" s="3">
        <v>1</v>
      </c>
      <c r="E251" s="3">
        <v>4</v>
      </c>
      <c r="F251" s="3">
        <v>17</v>
      </c>
      <c r="G251" s="4">
        <v>325.5</v>
      </c>
      <c r="H251" s="4">
        <v>300.89</v>
      </c>
      <c r="I251" s="5">
        <v>44230.829999999994</v>
      </c>
      <c r="J251" s="4" t="s">
        <v>1238</v>
      </c>
      <c r="K251" s="4" t="s">
        <v>1238</v>
      </c>
      <c r="L251" s="4">
        <v>37.378471587197915</v>
      </c>
      <c r="M251" s="4">
        <v>31.233343545580709</v>
      </c>
      <c r="N251" s="4">
        <v>6.0380000000000003</v>
      </c>
      <c r="O251" s="4">
        <v>5.559440559440568</v>
      </c>
      <c r="P251" s="4">
        <v>0</v>
      </c>
      <c r="Q251" s="36">
        <f t="shared" si="74"/>
        <v>70.588235296657658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>
        <f t="shared" si="92"/>
        <v>75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664</v>
      </c>
      <c r="AP251" t="s">
        <v>1313</v>
      </c>
      <c r="AQ251" t="e">
        <v>#VALUE!</v>
      </c>
      <c r="AR251">
        <v>-198.92924080309976</v>
      </c>
      <c r="AS251">
        <v>8.1790687626707381</v>
      </c>
      <c r="AT251" t="e">
        <v>#VALUE!</v>
      </c>
      <c r="AU251">
        <v>198.92924080309976</v>
      </c>
      <c r="AV251" t="s">
        <v>1591</v>
      </c>
    </row>
    <row r="252" spans="1:48" x14ac:dyDescent="0.25">
      <c r="A252">
        <v>2.5500000000000071E-9</v>
      </c>
      <c r="B252" t="s">
        <v>517</v>
      </c>
      <c r="C252" s="3">
        <v>12</v>
      </c>
      <c r="D252" s="3">
        <v>0</v>
      </c>
      <c r="E252" s="3">
        <v>8</v>
      </c>
      <c r="F252" s="3">
        <v>20</v>
      </c>
      <c r="G252" s="4">
        <v>92</v>
      </c>
      <c r="H252" s="4">
        <v>78.34</v>
      </c>
      <c r="I252" s="5">
        <v>16848.319715860001</v>
      </c>
      <c r="J252" s="4">
        <v>30.697492163009404</v>
      </c>
      <c r="K252" s="4">
        <v>25.205920205920208</v>
      </c>
      <c r="L252" s="4">
        <v>28.776487641337027</v>
      </c>
      <c r="M252" s="4">
        <v>21.002588965517241</v>
      </c>
      <c r="N252" s="4">
        <v>2.552</v>
      </c>
      <c r="O252" s="4">
        <v>145.38461538461539</v>
      </c>
      <c r="P252" s="4" t="s">
        <v>137</v>
      </c>
      <c r="Q252" s="36" t="str">
        <f t="shared" si="74"/>
        <v xml:space="preserve"> </v>
      </c>
      <c r="R252" t="str">
        <f t="shared" si="75"/>
        <v xml:space="preserve"> </v>
      </c>
      <c r="S252" s="37">
        <f t="shared" si="76"/>
        <v>0.17436814143179724</v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>
        <f t="shared" si="91"/>
        <v>58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517</v>
      </c>
      <c r="AP252" t="s">
        <v>1313</v>
      </c>
      <c r="AQ252">
        <v>-68.750666445868674</v>
      </c>
      <c r="AR252">
        <v>-130.1360445821675</v>
      </c>
      <c r="AS252">
        <v>17.436813888179724</v>
      </c>
      <c r="AT252">
        <v>68.750666445868674</v>
      </c>
      <c r="AU252">
        <v>130.1360445821675</v>
      </c>
      <c r="AV252" t="s">
        <v>1592</v>
      </c>
    </row>
    <row r="253" spans="1:48" x14ac:dyDescent="0.25">
      <c r="A253">
        <v>2.5600000000000073E-9</v>
      </c>
      <c r="B253" t="s">
        <v>1216</v>
      </c>
      <c r="C253" s="3">
        <v>11</v>
      </c>
      <c r="D253" s="3">
        <v>2</v>
      </c>
      <c r="E253" s="3">
        <v>5</v>
      </c>
      <c r="F253" s="3">
        <v>18</v>
      </c>
      <c r="G253" s="4">
        <v>69</v>
      </c>
      <c r="H253" s="4">
        <v>68.150000000000006</v>
      </c>
      <c r="I253" s="5">
        <v>27331.854702150002</v>
      </c>
      <c r="J253" s="4">
        <v>26.548500194779898</v>
      </c>
      <c r="K253" s="4">
        <v>23.60581918947004</v>
      </c>
      <c r="L253" s="4">
        <v>18.362081630208397</v>
      </c>
      <c r="M253" s="4">
        <v>16.930532465644731</v>
      </c>
      <c r="N253" s="4">
        <v>2.5670000000000002</v>
      </c>
      <c r="O253" s="4">
        <v>12.096069868995638</v>
      </c>
      <c r="P253" s="4" t="s">
        <v>137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1216</v>
      </c>
      <c r="AP253" t="s">
        <v>1244</v>
      </c>
      <c r="AQ253">
        <v>-45.942772042007142</v>
      </c>
      <c r="AR253">
        <v>-46.848249492435222</v>
      </c>
      <c r="AS253">
        <v>1.247248716067495</v>
      </c>
      <c r="AT253">
        <v>45.942772042007142</v>
      </c>
      <c r="AU253">
        <v>46.848249492435222</v>
      </c>
      <c r="AV253" t="s">
        <v>1593</v>
      </c>
    </row>
    <row r="254" spans="1:48" x14ac:dyDescent="0.25">
      <c r="A254">
        <v>2.5700000000000075E-9</v>
      </c>
      <c r="B254" t="s">
        <v>257</v>
      </c>
      <c r="C254" s="3">
        <v>15</v>
      </c>
      <c r="D254" s="3">
        <v>9</v>
      </c>
      <c r="E254" s="3">
        <v>21</v>
      </c>
      <c r="F254" s="3">
        <v>45</v>
      </c>
      <c r="G254" s="4">
        <v>54</v>
      </c>
      <c r="H254" s="4">
        <v>52.2</v>
      </c>
      <c r="I254" s="5">
        <v>231246</v>
      </c>
      <c r="J254" s="4">
        <v>11.936885433340956</v>
      </c>
      <c r="K254" s="4">
        <v>11.722434313945655</v>
      </c>
      <c r="L254" s="4">
        <v>7.5821845191443691</v>
      </c>
      <c r="M254" s="4">
        <v>7.2814741145850439</v>
      </c>
      <c r="N254" s="4">
        <v>4.3730000000000002</v>
      </c>
      <c r="O254" s="4">
        <v>-4.5196506550218309</v>
      </c>
      <c r="P254" s="4">
        <v>2.5134099616858241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>
        <f t="shared" si="79"/>
        <v>-0.34380392982343466</v>
      </c>
      <c r="W254" s="37" t="str">
        <f t="shared" si="80"/>
        <v/>
      </c>
      <c r="X254" s="37">
        <f t="shared" si="81"/>
        <v>-0.39362510940304773</v>
      </c>
      <c r="Y254" t="str">
        <f t="shared" si="89"/>
        <v xml:space="preserve"> </v>
      </c>
      <c r="Z254" s="1">
        <f t="shared" si="82"/>
        <v>88</v>
      </c>
      <c r="AA254" t="str">
        <f t="shared" si="90"/>
        <v xml:space="preserve"> </v>
      </c>
      <c r="AB254" s="1">
        <f t="shared" si="83"/>
        <v>51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>
        <f t="shared" si="85"/>
        <v>2.5134099642558243</v>
      </c>
      <c r="AH254" t="str">
        <f t="shared" si="86"/>
        <v xml:space="preserve"> </v>
      </c>
      <c r="AI254">
        <f t="shared" si="94"/>
        <v>150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257</v>
      </c>
      <c r="AP254" t="s">
        <v>1293</v>
      </c>
      <c r="AQ254">
        <v>34.380392982343466</v>
      </c>
      <c r="AR254">
        <v>39.362510940304773</v>
      </c>
      <c r="AS254">
        <v>3.4482758620689502</v>
      </c>
      <c r="AT254">
        <v>-34.380392982343466</v>
      </c>
      <c r="AU254">
        <v>-39.362510940304773</v>
      </c>
      <c r="AV254" t="s">
        <v>1594</v>
      </c>
    </row>
    <row r="255" spans="1:48" x14ac:dyDescent="0.25">
      <c r="A255">
        <v>2.5800000000000076E-9</v>
      </c>
      <c r="B255" t="s">
        <v>506</v>
      </c>
      <c r="C255" s="3">
        <v>12</v>
      </c>
      <c r="D255" s="3">
        <v>3</v>
      </c>
      <c r="E255" s="3">
        <v>8</v>
      </c>
      <c r="F255" s="3">
        <v>23</v>
      </c>
      <c r="G255" s="4">
        <v>292.5</v>
      </c>
      <c r="H255" s="4">
        <v>265.82</v>
      </c>
      <c r="I255" s="5">
        <v>69132.775516440001</v>
      </c>
      <c r="J255" s="4">
        <v>39.751757140720798</v>
      </c>
      <c r="K255" s="4">
        <v>35.087117212249204</v>
      </c>
      <c r="L255" s="4">
        <v>26.855043600562588</v>
      </c>
      <c r="M255" s="4">
        <v>23.989819486135332</v>
      </c>
      <c r="N255" s="4">
        <v>7.5760000000000005</v>
      </c>
      <c r="O255" s="4">
        <v>12.237037037037044</v>
      </c>
      <c r="P255" s="4">
        <v>0.77232713866526215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506</v>
      </c>
      <c r="AP255" t="s">
        <v>1293</v>
      </c>
      <c r="AQ255">
        <v>-118.52389355682553</v>
      </c>
      <c r="AR255">
        <v>-114.76955729778462</v>
      </c>
      <c r="AS255">
        <v>10.036867052892928</v>
      </c>
      <c r="AT255">
        <v>118.52389355682553</v>
      </c>
      <c r="AU255">
        <v>114.76955729778462</v>
      </c>
      <c r="AV255" t="s">
        <v>1595</v>
      </c>
    </row>
    <row r="256" spans="1:48" x14ac:dyDescent="0.25">
      <c r="A256">
        <v>2.5900000000000078E-9</v>
      </c>
      <c r="B256" t="s">
        <v>268</v>
      </c>
      <c r="C256" s="3">
        <v>5</v>
      </c>
      <c r="D256" s="3">
        <v>1</v>
      </c>
      <c r="E256" s="3">
        <v>10</v>
      </c>
      <c r="F256" s="3">
        <v>16</v>
      </c>
      <c r="G256" s="4">
        <v>47.5</v>
      </c>
      <c r="H256" s="4">
        <v>42.48</v>
      </c>
      <c r="I256" s="5">
        <v>16687.68853032</v>
      </c>
      <c r="J256" s="4">
        <v>9.4044719946867374</v>
      </c>
      <c r="K256" s="4">
        <v>10.388848129126924</v>
      </c>
      <c r="L256" s="4">
        <v>7.1330580015818619</v>
      </c>
      <c r="M256" s="4">
        <v>7.4076122742830304</v>
      </c>
      <c r="N256" s="4">
        <v>4.5170000000000003</v>
      </c>
      <c r="O256" s="4">
        <v>-15.093984962406012</v>
      </c>
      <c r="P256" s="4">
        <v>4.8728813559322033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>
        <f t="shared" si="79"/>
        <v>-0.48301610169079245</v>
      </c>
      <c r="W256" s="37" t="str">
        <f t="shared" si="80"/>
        <v/>
      </c>
      <c r="X256" s="37">
        <f t="shared" si="81"/>
        <v>-0.42954339156348886</v>
      </c>
      <c r="Y256" t="str">
        <f t="shared" si="89"/>
        <v xml:space="preserve"> </v>
      </c>
      <c r="Z256" s="1">
        <f t="shared" si="82"/>
        <v>38</v>
      </c>
      <c r="AA256" t="str">
        <f t="shared" si="90"/>
        <v xml:space="preserve"> </v>
      </c>
      <c r="AB256" s="1">
        <f t="shared" si="83"/>
        <v>37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4.8728813585222035</v>
      </c>
      <c r="AH256" t="str">
        <f t="shared" si="86"/>
        <v xml:space="preserve"> </v>
      </c>
      <c r="AI256">
        <f t="shared" si="94"/>
        <v>26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268</v>
      </c>
      <c r="AP256" t="s">
        <v>1242</v>
      </c>
      <c r="AQ256">
        <v>48.301610169079247</v>
      </c>
      <c r="AR256">
        <v>42.954339156348887</v>
      </c>
      <c r="AS256">
        <v>11.817325800376665</v>
      </c>
      <c r="AT256">
        <v>-48.301610169079247</v>
      </c>
      <c r="AU256">
        <v>-42.954339156348887</v>
      </c>
      <c r="AV256" t="s">
        <v>1596</v>
      </c>
    </row>
    <row r="257" spans="1:48" x14ac:dyDescent="0.25">
      <c r="A257">
        <v>2.600000000000008E-9</v>
      </c>
      <c r="B257" t="s">
        <v>355</v>
      </c>
      <c r="C257" s="3">
        <v>5</v>
      </c>
      <c r="D257" s="3">
        <v>2</v>
      </c>
      <c r="E257" s="3">
        <v>7</v>
      </c>
      <c r="F257" s="3">
        <v>14</v>
      </c>
      <c r="G257" s="4">
        <v>25.5</v>
      </c>
      <c r="H257" s="4">
        <v>21.41</v>
      </c>
      <c r="I257" s="5">
        <v>8290.4488832799998</v>
      </c>
      <c r="J257" s="4">
        <v>11.554236373448463</v>
      </c>
      <c r="K257" s="4">
        <v>10.802219979818366</v>
      </c>
      <c r="L257" s="4">
        <v>9.4268766274896176</v>
      </c>
      <c r="M257" s="4">
        <v>8.963228720556744</v>
      </c>
      <c r="N257" s="4">
        <v>1.853</v>
      </c>
      <c r="O257" s="4">
        <v>-0.37634408602151165</v>
      </c>
      <c r="P257" s="4">
        <v>4.675385333956096</v>
      </c>
      <c r="Q257" s="36" t="str">
        <f t="shared" si="74"/>
        <v xml:space="preserve"> </v>
      </c>
      <c r="R257" t="str">
        <f t="shared" si="75"/>
        <v xml:space="preserve"> </v>
      </c>
      <c r="S257" s="37">
        <f t="shared" si="76"/>
        <v>0.19103223053087337</v>
      </c>
      <c r="T257" s="37" t="str">
        <f t="shared" si="77"/>
        <v/>
      </c>
      <c r="U257" s="37" t="str">
        <f t="shared" si="78"/>
        <v/>
      </c>
      <c r="V257" s="37">
        <f t="shared" si="79"/>
        <v>-0.36483896536602967</v>
      </c>
      <c r="W257" s="37" t="str">
        <f t="shared" si="80"/>
        <v/>
      </c>
      <c r="X257" s="37" t="str">
        <f t="shared" si="81"/>
        <v/>
      </c>
      <c r="Y257" t="str">
        <f t="shared" si="89"/>
        <v xml:space="preserve"> </v>
      </c>
      <c r="Z257" s="1">
        <f t="shared" si="82"/>
        <v>82</v>
      </c>
      <c r="AA257" t="str">
        <f t="shared" si="90"/>
        <v xml:space="preserve"> </v>
      </c>
      <c r="AB257" s="1" t="str">
        <f t="shared" si="83"/>
        <v xml:space="preserve"> </v>
      </c>
      <c r="AC257">
        <f t="shared" si="91"/>
        <v>48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4.6753853365560962</v>
      </c>
      <c r="AH257" t="str">
        <f t="shared" si="86"/>
        <v xml:space="preserve"> </v>
      </c>
      <c r="AI257">
        <f t="shared" si="94"/>
        <v>30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355</v>
      </c>
      <c r="AP257" t="s">
        <v>1262</v>
      </c>
      <c r="AQ257">
        <v>36.48389653660297</v>
      </c>
      <c r="AR257">
        <v>24.609836792655049</v>
      </c>
      <c r="AS257">
        <v>19.103222793087337</v>
      </c>
      <c r="AT257">
        <v>-36.48389653660297</v>
      </c>
      <c r="AU257">
        <v>-24.609836792655049</v>
      </c>
      <c r="AV257" t="s">
        <v>1597</v>
      </c>
    </row>
    <row r="258" spans="1:48" x14ac:dyDescent="0.25">
      <c r="A258">
        <v>2.6100000000000082E-9</v>
      </c>
      <c r="B258" t="s">
        <v>918</v>
      </c>
      <c r="C258" s="3">
        <v>7</v>
      </c>
      <c r="D258" s="3">
        <v>0</v>
      </c>
      <c r="E258" s="3">
        <v>5</v>
      </c>
      <c r="F258" s="3">
        <v>12</v>
      </c>
      <c r="G258" s="4">
        <v>168.05000305175781</v>
      </c>
      <c r="H258" s="4">
        <v>145.46</v>
      </c>
      <c r="I258" s="5">
        <v>7738.5210200199999</v>
      </c>
      <c r="J258" s="4">
        <v>29.973212445909748</v>
      </c>
      <c r="K258" s="4">
        <v>23.892904073587385</v>
      </c>
      <c r="L258" s="4">
        <v>16.55866267645785</v>
      </c>
      <c r="M258" s="4">
        <v>13.638510823976604</v>
      </c>
      <c r="N258" s="4">
        <v>4.8529999999999998</v>
      </c>
      <c r="O258" s="4">
        <v>-34.339061020159654</v>
      </c>
      <c r="P258" s="4">
        <v>0</v>
      </c>
      <c r="Q258" s="36" t="str">
        <f t="shared" si="74"/>
        <v xml:space="preserve"> </v>
      </c>
      <c r="R258" t="str">
        <f t="shared" si="75"/>
        <v xml:space="preserve"> </v>
      </c>
      <c r="S258" s="37">
        <f t="shared" si="76"/>
        <v>0.15530044982406443</v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>
        <f t="shared" si="91"/>
        <v>77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918</v>
      </c>
      <c r="AP258" t="s">
        <v>1293</v>
      </c>
      <c r="AQ258">
        <v>-64.76914625181611</v>
      </c>
      <c r="AR258">
        <v>-32.425651783030453</v>
      </c>
      <c r="AS258">
        <v>15.530044721406444</v>
      </c>
      <c r="AT258">
        <v>64.76914625181611</v>
      </c>
      <c r="AU258">
        <v>32.425651783030453</v>
      </c>
      <c r="AV258" t="s">
        <v>1598</v>
      </c>
    </row>
    <row r="259" spans="1:48" x14ac:dyDescent="0.25">
      <c r="A259">
        <v>2.6200000000000083E-9</v>
      </c>
      <c r="B259" t="s">
        <v>919</v>
      </c>
      <c r="C259" s="3">
        <v>16</v>
      </c>
      <c r="D259" s="3">
        <v>1</v>
      </c>
      <c r="E259" s="3">
        <v>3</v>
      </c>
      <c r="F259" s="3">
        <v>20</v>
      </c>
      <c r="G259" s="4">
        <v>175</v>
      </c>
      <c r="H259" s="4">
        <v>150.84</v>
      </c>
      <c r="I259" s="5">
        <v>29548.726530839998</v>
      </c>
      <c r="J259" s="4">
        <v>23.996181991727646</v>
      </c>
      <c r="K259" s="4">
        <v>21.02592695846111</v>
      </c>
      <c r="L259" s="4">
        <v>17.121324707583121</v>
      </c>
      <c r="M259" s="4">
        <v>15.578874575939544</v>
      </c>
      <c r="N259" s="4">
        <v>6.2860000000000005</v>
      </c>
      <c r="O259" s="4">
        <v>13.261261261261273</v>
      </c>
      <c r="P259" s="4" t="s">
        <v>137</v>
      </c>
      <c r="Q259" s="36">
        <f t="shared" si="74"/>
        <v>80.000000002619998</v>
      </c>
      <c r="R259" t="str">
        <f t="shared" si="75"/>
        <v xml:space="preserve"> </v>
      </c>
      <c r="S259" s="37">
        <f t="shared" si="76"/>
        <v>0.16016971887563503</v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>
        <f t="shared" si="91"/>
        <v>68</v>
      </c>
      <c r="AD259" s="1" t="str">
        <f t="shared" si="84"/>
        <v xml:space="preserve"> </v>
      </c>
      <c r="AE259">
        <f t="shared" si="92"/>
        <v>40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919</v>
      </c>
      <c r="AP259" t="s">
        <v>1313</v>
      </c>
      <c r="AQ259">
        <v>-31.912134116932876</v>
      </c>
      <c r="AR259">
        <v>-36.925464821148758</v>
      </c>
      <c r="AS259">
        <v>16.016971625563503</v>
      </c>
      <c r="AT259">
        <v>31.912134116932876</v>
      </c>
      <c r="AU259">
        <v>36.925464821148758</v>
      </c>
      <c r="AV259" t="s">
        <v>1599</v>
      </c>
    </row>
    <row r="260" spans="1:48" x14ac:dyDescent="0.25">
      <c r="A260">
        <v>2.6300000000000085E-9</v>
      </c>
      <c r="B260" t="s">
        <v>353</v>
      </c>
      <c r="C260" s="3">
        <v>14</v>
      </c>
      <c r="D260" s="3">
        <v>0</v>
      </c>
      <c r="E260" s="3">
        <v>8</v>
      </c>
      <c r="F260" s="3">
        <v>22</v>
      </c>
      <c r="G260" s="4">
        <v>136</v>
      </c>
      <c r="H260" s="4">
        <v>123.93</v>
      </c>
      <c r="I260" s="5">
        <v>29938.599315630003</v>
      </c>
      <c r="J260" s="4">
        <v>19.403475810239549</v>
      </c>
      <c r="K260" s="4">
        <v>17.423028258118936</v>
      </c>
      <c r="L260" s="4">
        <v>13.456123902257048</v>
      </c>
      <c r="M260" s="4">
        <v>12.422850034265336</v>
      </c>
      <c r="N260" s="4">
        <v>6.3870000000000005</v>
      </c>
      <c r="O260" s="4">
        <v>13.850267379679146</v>
      </c>
      <c r="P260" s="4">
        <v>1.9155975147260549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353</v>
      </c>
      <c r="AP260" t="s">
        <v>1244</v>
      </c>
      <c r="AQ260">
        <v>-6.6650479771054094</v>
      </c>
      <c r="AR260">
        <v>-7.6135200678408843</v>
      </c>
      <c r="AS260">
        <v>9.7393689986282617</v>
      </c>
      <c r="AT260">
        <v>6.6650479771054094</v>
      </c>
      <c r="AU260">
        <v>7.6135200678408843</v>
      </c>
      <c r="AV260" t="s">
        <v>1600</v>
      </c>
    </row>
    <row r="261" spans="1:48" x14ac:dyDescent="0.25">
      <c r="A261">
        <v>2.6400000000000087E-9</v>
      </c>
      <c r="B261" t="s">
        <v>537</v>
      </c>
      <c r="C261" s="3">
        <v>5</v>
      </c>
      <c r="D261" s="3">
        <v>2</v>
      </c>
      <c r="E261" s="3">
        <v>5</v>
      </c>
      <c r="F261" s="3">
        <v>12</v>
      </c>
      <c r="G261" s="4">
        <v>34</v>
      </c>
      <c r="H261" s="4">
        <v>32.28</v>
      </c>
      <c r="I261" s="5">
        <v>9267.8078590799996</v>
      </c>
      <c r="J261" s="4">
        <v>27.495741056218062</v>
      </c>
      <c r="K261" s="4">
        <v>24.491654021244308</v>
      </c>
      <c r="L261" s="4">
        <v>13.559228793884229</v>
      </c>
      <c r="M261" s="4">
        <v>12.666240973517986</v>
      </c>
      <c r="N261" s="4">
        <v>1.1739999999999999</v>
      </c>
      <c r="O261" s="4">
        <v>6.7272727272727124</v>
      </c>
      <c r="P261" s="4">
        <v>7.8841387856257743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>
        <f t="shared" si="85"/>
        <v>7.8841387882657745</v>
      </c>
      <c r="AH261" t="str">
        <f t="shared" si="86"/>
        <v xml:space="preserve"> </v>
      </c>
      <c r="AI261">
        <f t="shared" si="94"/>
        <v>4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537</v>
      </c>
      <c r="AP261" t="s">
        <v>1254</v>
      </c>
      <c r="AQ261">
        <v>-51.14995723497433</v>
      </c>
      <c r="AR261">
        <v>-8.4380874101758643</v>
      </c>
      <c r="AS261">
        <v>5.3283767038413865</v>
      </c>
      <c r="AT261">
        <v>51.14995723497433</v>
      </c>
      <c r="AU261">
        <v>8.4380874101758643</v>
      </c>
      <c r="AV261" t="s">
        <v>1601</v>
      </c>
    </row>
    <row r="262" spans="1:48" x14ac:dyDescent="0.25">
      <c r="A262">
        <v>2.6500000000000088E-9</v>
      </c>
      <c r="B262" t="s">
        <v>573</v>
      </c>
      <c r="C262" s="3">
        <v>14</v>
      </c>
      <c r="D262" s="3">
        <v>2</v>
      </c>
      <c r="E262" s="3">
        <v>4</v>
      </c>
      <c r="F262" s="3">
        <v>20</v>
      </c>
      <c r="G262" s="4">
        <v>610</v>
      </c>
      <c r="H262" s="4">
        <v>523.64</v>
      </c>
      <c r="I262" s="5">
        <v>60351.30765612</v>
      </c>
      <c r="J262" s="4" t="s">
        <v>1238</v>
      </c>
      <c r="K262" s="4">
        <v>38.24143723070182</v>
      </c>
      <c r="L262" s="4">
        <v>34.137032349636286</v>
      </c>
      <c r="M262" s="4">
        <v>30.54251971003757</v>
      </c>
      <c r="N262" s="4">
        <v>12.101000000000001</v>
      </c>
      <c r="O262" s="4">
        <v>10.109190172884446</v>
      </c>
      <c r="P262" s="4">
        <v>0</v>
      </c>
      <c r="Q262" s="36" t="str">
        <f t="shared" si="74"/>
        <v xml:space="preserve"> </v>
      </c>
      <c r="R262" t="str">
        <f t="shared" si="75"/>
        <v xml:space="preserve"> </v>
      </c>
      <c r="S262" s="37">
        <f t="shared" si="76"/>
        <v>0.16492246846620962</v>
      </c>
      <c r="T262" s="37" t="str">
        <f t="shared" si="77"/>
        <v/>
      </c>
      <c r="U262" s="37" t="str">
        <f t="shared" si="78"/>
        <v xml:space="preserve"> </v>
      </c>
      <c r="V262" s="37" t="str">
        <f t="shared" si="79"/>
        <v xml:space="preserve"> </v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>
        <f t="shared" si="91"/>
        <v>64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573</v>
      </c>
      <c r="AP262" t="s">
        <v>1313</v>
      </c>
      <c r="AQ262" t="e">
        <v>#VALUE!</v>
      </c>
      <c r="AR262">
        <v>-173.00627153098151</v>
      </c>
      <c r="AS262">
        <v>16.492246581620961</v>
      </c>
      <c r="AT262" t="e">
        <v>#VALUE!</v>
      </c>
      <c r="AU262">
        <v>173.00627153098151</v>
      </c>
      <c r="AV262" t="s">
        <v>1602</v>
      </c>
    </row>
    <row r="263" spans="1:48" x14ac:dyDescent="0.25">
      <c r="A263">
        <v>2.660000000000009E-9</v>
      </c>
      <c r="B263" t="s">
        <v>326</v>
      </c>
      <c r="C263" s="3">
        <v>5</v>
      </c>
      <c r="D263" s="3">
        <v>0</v>
      </c>
      <c r="E263" s="3">
        <v>4</v>
      </c>
      <c r="F263" s="3">
        <v>9</v>
      </c>
      <c r="G263" s="4">
        <v>153.5</v>
      </c>
      <c r="H263" s="4">
        <v>138.66999999999999</v>
      </c>
      <c r="I263" s="5">
        <v>12499.326910699998</v>
      </c>
      <c r="J263" s="4">
        <v>36.036902286902283</v>
      </c>
      <c r="K263" s="4">
        <v>34.307273626917365</v>
      </c>
      <c r="L263" s="4">
        <v>22.503904411764708</v>
      </c>
      <c r="M263" s="4">
        <v>20.142652366548464</v>
      </c>
      <c r="N263" s="4">
        <v>3.8479999999999999</v>
      </c>
      <c r="O263" s="4">
        <v>1.5303430079155629</v>
      </c>
      <c r="P263" s="4" t="s">
        <v>137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 t="str">
        <f t="shared" si="85"/>
        <v xml:space="preserve"> </v>
      </c>
      <c r="AH263" t="str">
        <f t="shared" si="86"/>
        <v xml:space="preserve"> </v>
      </c>
      <c r="AI263" t="str">
        <f t="shared" si="94"/>
        <v xml:space="preserve"> 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326</v>
      </c>
      <c r="AP263" t="s">
        <v>1293</v>
      </c>
      <c r="AQ263">
        <v>-98.102543532443349</v>
      </c>
      <c r="AR263">
        <v>-79.971913651449754</v>
      </c>
      <c r="AS263">
        <v>10.694454460229341</v>
      </c>
      <c r="AT263">
        <v>98.102543532443349</v>
      </c>
      <c r="AU263">
        <v>79.971913651449754</v>
      </c>
      <c r="AV263" t="s">
        <v>1603</v>
      </c>
    </row>
    <row r="264" spans="1:48" x14ac:dyDescent="0.25">
      <c r="A264">
        <v>2.6700000000000092E-9</v>
      </c>
      <c r="B264" t="s">
        <v>352</v>
      </c>
      <c r="C264" s="3">
        <v>4</v>
      </c>
      <c r="D264" s="3">
        <v>6</v>
      </c>
      <c r="E264" s="3">
        <v>13</v>
      </c>
      <c r="F264" s="3">
        <v>23</v>
      </c>
      <c r="G264" s="4">
        <v>148.5</v>
      </c>
      <c r="H264" s="4">
        <v>156.79</v>
      </c>
      <c r="I264" s="5">
        <v>50718.140706400001</v>
      </c>
      <c r="J264" s="4">
        <v>20.444647281262224</v>
      </c>
      <c r="K264" s="4">
        <v>19.120731707317074</v>
      </c>
      <c r="L264" s="4">
        <v>14.479496907394456</v>
      </c>
      <c r="M264" s="4">
        <v>13.985582170057373</v>
      </c>
      <c r="N264" s="4">
        <v>7.6690000000000005</v>
      </c>
      <c r="O264" s="4">
        <v>0.86807839010917698</v>
      </c>
      <c r="P264" s="4">
        <v>2.6340965622807579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2.6340965649507582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142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352</v>
      </c>
      <c r="AP264" t="s">
        <v>1244</v>
      </c>
      <c r="AQ264">
        <v>-12.38858977936439</v>
      </c>
      <c r="AR264">
        <v>-15.797806436277861</v>
      </c>
      <c r="AS264">
        <v>-5.2873269978952697</v>
      </c>
      <c r="AT264">
        <v>12.38858977936439</v>
      </c>
      <c r="AU264">
        <v>15.797806436277861</v>
      </c>
      <c r="AV264" t="s">
        <v>1604</v>
      </c>
    </row>
    <row r="265" spans="1:48" x14ac:dyDescent="0.25">
      <c r="A265">
        <v>2.6800000000000094E-9</v>
      </c>
      <c r="B265" t="s">
        <v>505</v>
      </c>
      <c r="C265" s="3">
        <v>3</v>
      </c>
      <c r="D265" s="3">
        <v>1</v>
      </c>
      <c r="E265" s="3">
        <v>14</v>
      </c>
      <c r="F265" s="3">
        <v>18</v>
      </c>
      <c r="G265" s="4">
        <v>21.5</v>
      </c>
      <c r="H265" s="4">
        <v>17.23</v>
      </c>
      <c r="I265" s="5">
        <v>8094.5486730100001</v>
      </c>
      <c r="J265" s="4">
        <v>7.0383986928104578</v>
      </c>
      <c r="K265" s="4">
        <v>6.4099702380952381</v>
      </c>
      <c r="L265" s="4">
        <v>8.6548011877075393</v>
      </c>
      <c r="M265" s="4">
        <v>7.1368156825245039</v>
      </c>
      <c r="N265" s="4">
        <v>2.448</v>
      </c>
      <c r="O265" s="4">
        <v>0.74074074074073215</v>
      </c>
      <c r="P265" s="4">
        <v>7.4927452118398135</v>
      </c>
      <c r="Q265" s="36" t="str">
        <f t="shared" si="98"/>
        <v xml:space="preserve"> </v>
      </c>
      <c r="R265" t="str">
        <f t="shared" si="99"/>
        <v xml:space="preserve"> </v>
      </c>
      <c r="S265" s="37">
        <f t="shared" si="100"/>
        <v>0.24782356623194435</v>
      </c>
      <c r="T265" s="37" t="str">
        <f t="shared" si="101"/>
        <v/>
      </c>
      <c r="U265" s="37" t="str">
        <f t="shared" si="102"/>
        <v/>
      </c>
      <c r="V265" s="37">
        <f t="shared" si="103"/>
        <v>-0.61308420120562146</v>
      </c>
      <c r="W265" s="37" t="str">
        <f t="shared" si="104"/>
        <v/>
      </c>
      <c r="X265" s="37">
        <f t="shared" si="105"/>
        <v>-0.30784405073714016</v>
      </c>
      <c r="Y265" t="str">
        <f t="shared" si="89"/>
        <v xml:space="preserve"> </v>
      </c>
      <c r="Z265" s="1">
        <f t="shared" si="106"/>
        <v>11</v>
      </c>
      <c r="AA265" t="str">
        <f t="shared" si="90"/>
        <v xml:space="preserve"> </v>
      </c>
      <c r="AB265" s="1">
        <f t="shared" si="107"/>
        <v>85</v>
      </c>
      <c r="AC265">
        <f t="shared" si="91"/>
        <v>31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7.4927452145198137</v>
      </c>
      <c r="AH265" t="str">
        <f t="shared" si="110"/>
        <v xml:space="preserve"> </v>
      </c>
      <c r="AI265">
        <f t="shared" si="94"/>
        <v>6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505</v>
      </c>
      <c r="AP265" t="s">
        <v>1246</v>
      </c>
      <c r="AQ265">
        <v>61.308420120562147</v>
      </c>
      <c r="AR265">
        <v>30.784405073714016</v>
      </c>
      <c r="AS265">
        <v>24.782356355194434</v>
      </c>
      <c r="AT265">
        <v>-61.308420120562147</v>
      </c>
      <c r="AU265">
        <v>-30.784405073714016</v>
      </c>
      <c r="AV265" t="s">
        <v>1605</v>
      </c>
    </row>
    <row r="266" spans="1:48" x14ac:dyDescent="0.25">
      <c r="A266">
        <v>2.6900000000000095E-9</v>
      </c>
      <c r="B266" t="s">
        <v>641</v>
      </c>
      <c r="C266" s="3">
        <v>6</v>
      </c>
      <c r="D266" s="3">
        <v>2</v>
      </c>
      <c r="E266" s="3">
        <v>15</v>
      </c>
      <c r="F266" s="3">
        <v>23</v>
      </c>
      <c r="G266" s="4">
        <v>106</v>
      </c>
      <c r="H266" s="4">
        <v>115</v>
      </c>
      <c r="I266" s="5">
        <v>12278.336675</v>
      </c>
      <c r="J266" s="4">
        <v>20.970094821298321</v>
      </c>
      <c r="K266" s="4">
        <v>18.880315219175834</v>
      </c>
      <c r="L266" s="4">
        <v>10.404586118003246</v>
      </c>
      <c r="M266" s="4">
        <v>9.7205527445882804</v>
      </c>
      <c r="N266" s="4">
        <v>5.484</v>
      </c>
      <c r="O266" s="4">
        <v>1.706231454005928</v>
      </c>
      <c r="P266" s="4">
        <v>0.95391304347826089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 t="str">
        <f t="shared" si="109"/>
        <v xml:space="preserve"> </v>
      </c>
      <c r="AH266" t="str">
        <f t="shared" si="110"/>
        <v xml:space="preserve"> </v>
      </c>
      <c r="AI266" t="str">
        <f t="shared" si="94"/>
        <v xml:space="preserve"> 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641</v>
      </c>
      <c r="AP266" t="s">
        <v>1244</v>
      </c>
      <c r="AQ266">
        <v>-15.277087057662619</v>
      </c>
      <c r="AR266">
        <v>16.790738169443141</v>
      </c>
      <c r="AS266">
        <v>-7.8260869565217384</v>
      </c>
      <c r="AT266">
        <v>15.277087057662619</v>
      </c>
      <c r="AU266">
        <v>-16.790738169443141</v>
      </c>
      <c r="AV266" t="s">
        <v>1606</v>
      </c>
    </row>
    <row r="267" spans="1:48" x14ac:dyDescent="0.25">
      <c r="A267">
        <v>2.7000000000000097E-9</v>
      </c>
      <c r="B267" t="s">
        <v>432</v>
      </c>
      <c r="C267" s="3">
        <v>5</v>
      </c>
      <c r="D267" s="3">
        <v>1</v>
      </c>
      <c r="E267" s="3">
        <v>13</v>
      </c>
      <c r="F267" s="3">
        <v>19</v>
      </c>
      <c r="G267" s="4">
        <v>43.5</v>
      </c>
      <c r="H267" s="4">
        <v>43.71</v>
      </c>
      <c r="I267" s="5">
        <v>34780.333912440001</v>
      </c>
      <c r="J267" s="4">
        <v>22.449922958397533</v>
      </c>
      <c r="K267" s="4">
        <v>16.818006925740669</v>
      </c>
      <c r="L267" s="4">
        <v>11.343979191290604</v>
      </c>
      <c r="M267" s="4">
        <v>10.393133809325853</v>
      </c>
      <c r="N267" s="4">
        <v>1.9470000000000001</v>
      </c>
      <c r="O267" s="4">
        <v>-31.201413427561835</v>
      </c>
      <c r="P267" s="4">
        <v>2.5623427133379093</v>
      </c>
      <c r="Q267" s="36" t="str">
        <f t="shared" si="98"/>
        <v xml:space="preserve"> 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 t="str">
        <f t="shared" si="92"/>
        <v xml:space="preserve"> </v>
      </c>
      <c r="AF267" t="str">
        <f t="shared" si="93"/>
        <v xml:space="preserve"> </v>
      </c>
      <c r="AG267">
        <f t="shared" si="109"/>
        <v>2.5623427160379091</v>
      </c>
      <c r="AH267" t="str">
        <f t="shared" si="110"/>
        <v xml:space="preserve"> </v>
      </c>
      <c r="AI267">
        <f t="shared" si="94"/>
        <v>147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432</v>
      </c>
      <c r="AP267" t="s">
        <v>1244</v>
      </c>
      <c r="AQ267">
        <v>-23.412018179552629</v>
      </c>
      <c r="AR267">
        <v>9.278069879665928</v>
      </c>
      <c r="AS267">
        <v>-0.48043925875086435</v>
      </c>
      <c r="AT267">
        <v>23.412018179552629</v>
      </c>
      <c r="AU267">
        <v>-9.278069879665928</v>
      </c>
      <c r="AV267" t="s">
        <v>1607</v>
      </c>
    </row>
    <row r="268" spans="1:48" x14ac:dyDescent="0.25">
      <c r="A268">
        <v>2.7100000000000099E-9</v>
      </c>
      <c r="B268" t="s">
        <v>357</v>
      </c>
      <c r="C268" s="3">
        <v>15</v>
      </c>
      <c r="D268" s="3">
        <v>0</v>
      </c>
      <c r="E268" s="3">
        <v>2</v>
      </c>
      <c r="F268" s="3">
        <v>17</v>
      </c>
      <c r="G268" s="4">
        <v>95</v>
      </c>
      <c r="H268" s="4">
        <v>92.67</v>
      </c>
      <c r="I268" s="5">
        <v>12556.61013171</v>
      </c>
      <c r="J268" s="4">
        <v>19.009230769230768</v>
      </c>
      <c r="K268" s="4">
        <v>16.571888412017167</v>
      </c>
      <c r="L268" s="4">
        <v>12.81713730182471</v>
      </c>
      <c r="M268" s="4">
        <v>11.366440003537006</v>
      </c>
      <c r="N268" s="4">
        <v>4.875</v>
      </c>
      <c r="O268" s="4">
        <v>9.0604026845637655</v>
      </c>
      <c r="P268" s="4">
        <v>0.72515377144707027</v>
      </c>
      <c r="Q268" s="36">
        <f t="shared" si="98"/>
        <v>88.235294120357054</v>
      </c>
      <c r="R268" t="str">
        <f t="shared" si="99"/>
        <v xml:space="preserve"> </v>
      </c>
      <c r="S268" s="37" t="str">
        <f t="shared" si="100"/>
        <v/>
      </c>
      <c r="T268" s="37" t="str">
        <f t="shared" si="101"/>
        <v/>
      </c>
      <c r="U268" s="37" t="str">
        <f t="shared" si="102"/>
        <v/>
      </c>
      <c r="V268" s="37" t="str">
        <f t="shared" si="103"/>
        <v/>
      </c>
      <c r="W268" s="37" t="str">
        <f t="shared" si="104"/>
        <v/>
      </c>
      <c r="X268" s="37" t="str">
        <f t="shared" si="105"/>
        <v/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>
        <f t="shared" si="92"/>
        <v>18</v>
      </c>
      <c r="AF268" t="str">
        <f t="shared" si="93"/>
        <v xml:space="preserve"> </v>
      </c>
      <c r="AG268" t="str">
        <f t="shared" si="109"/>
        <v xml:space="preserve"> </v>
      </c>
      <c r="AH268" t="str">
        <f t="shared" si="110"/>
        <v xml:space="preserve"> </v>
      </c>
      <c r="AI268" t="str">
        <f t="shared" si="94"/>
        <v xml:space="preserve"> 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357</v>
      </c>
      <c r="AP268" t="s">
        <v>1244</v>
      </c>
      <c r="AQ268">
        <v>-4.4977988396212032</v>
      </c>
      <c r="AR268">
        <v>-2.503311671411601</v>
      </c>
      <c r="AS268">
        <v>2.5142980468328524</v>
      </c>
      <c r="AT268">
        <v>4.4977988396212032</v>
      </c>
      <c r="AU268">
        <v>2.503311671411601</v>
      </c>
      <c r="AV268" t="s">
        <v>1608</v>
      </c>
    </row>
    <row r="269" spans="1:48" x14ac:dyDescent="0.25">
      <c r="A269">
        <v>2.72000000000001E-9</v>
      </c>
      <c r="B269" t="s">
        <v>920</v>
      </c>
      <c r="C269" s="3">
        <v>1</v>
      </c>
      <c r="D269" s="3">
        <v>0</v>
      </c>
      <c r="E269" s="3">
        <v>1</v>
      </c>
      <c r="F269" s="3">
        <v>2</v>
      </c>
      <c r="G269" s="4">
        <v>28</v>
      </c>
      <c r="H269" s="4">
        <v>20.21</v>
      </c>
      <c r="I269" s="5">
        <v>6063.0564667400004</v>
      </c>
      <c r="J269" s="4">
        <v>9.8106796116504853</v>
      </c>
      <c r="K269" s="4">
        <v>13.473333333333334</v>
      </c>
      <c r="L269" s="4" t="s">
        <v>1238</v>
      </c>
      <c r="M269" s="4" t="s">
        <v>1238</v>
      </c>
      <c r="N269" s="4">
        <v>2.06</v>
      </c>
      <c r="O269" s="4">
        <v>-28.965517241379306</v>
      </c>
      <c r="P269" s="4">
        <v>2.474022761009401</v>
      </c>
      <c r="Q269" s="36" t="str">
        <f t="shared" si="98"/>
        <v xml:space="preserve"> </v>
      </c>
      <c r="R269" t="str">
        <f t="shared" si="99"/>
        <v xml:space="preserve"> </v>
      </c>
      <c r="S269" s="37">
        <f t="shared" si="100"/>
        <v>0.3854527488852646</v>
      </c>
      <c r="T269" s="37" t="str">
        <f t="shared" si="101"/>
        <v/>
      </c>
      <c r="U269" s="37" t="str">
        <f t="shared" si="102"/>
        <v/>
      </c>
      <c r="V269" s="37">
        <f t="shared" si="103"/>
        <v>-0.4606860019829665</v>
      </c>
      <c r="W269" s="37" t="str">
        <f t="shared" si="104"/>
        <v xml:space="preserve"> </v>
      </c>
      <c r="X269" s="37" t="str">
        <f t="shared" si="105"/>
        <v xml:space="preserve"> </v>
      </c>
      <c r="Y269" t="str">
        <f t="shared" si="89"/>
        <v xml:space="preserve"> </v>
      </c>
      <c r="Z269" s="1">
        <f t="shared" si="106"/>
        <v>46</v>
      </c>
      <c r="AA269" t="str">
        <f t="shared" si="90"/>
        <v xml:space="preserve"> </v>
      </c>
      <c r="AB269" s="1" t="str">
        <f t="shared" si="107"/>
        <v xml:space="preserve"> </v>
      </c>
      <c r="AC269">
        <f t="shared" si="91"/>
        <v>10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2.4740227637294008</v>
      </c>
      <c r="AH269" t="str">
        <f t="shared" si="110"/>
        <v xml:space="preserve"> </v>
      </c>
      <c r="AI269">
        <f t="shared" si="94"/>
        <v>156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920</v>
      </c>
      <c r="AP269" t="s">
        <v>1246</v>
      </c>
      <c r="AQ269">
        <v>46.06860019829665</v>
      </c>
      <c r="AR269" t="e">
        <v>#VALUE!</v>
      </c>
      <c r="AS269">
        <v>38.545274616526456</v>
      </c>
      <c r="AT269">
        <v>-46.06860019829665</v>
      </c>
      <c r="AU269" t="e">
        <v>#VALUE!</v>
      </c>
      <c r="AV269" t="s">
        <v>1609</v>
      </c>
    </row>
    <row r="270" spans="1:48" x14ac:dyDescent="0.25">
      <c r="A270">
        <v>2.7300000000000102E-9</v>
      </c>
      <c r="B270" t="s">
        <v>921</v>
      </c>
      <c r="C270" s="3">
        <v>2</v>
      </c>
      <c r="D270" s="3">
        <v>1</v>
      </c>
      <c r="E270" s="3">
        <v>10</v>
      </c>
      <c r="F270" s="3">
        <v>13</v>
      </c>
      <c r="G270" s="4">
        <v>146.5</v>
      </c>
      <c r="H270" s="4">
        <v>146.11000000000001</v>
      </c>
      <c r="I270" s="5">
        <v>11250.514855770001</v>
      </c>
      <c r="J270" s="4" t="s">
        <v>1238</v>
      </c>
      <c r="K270" s="4">
        <v>39.510546241211472</v>
      </c>
      <c r="L270" s="4">
        <v>21.737724305893813</v>
      </c>
      <c r="M270" s="4">
        <v>20.797859608831494</v>
      </c>
      <c r="N270" s="4">
        <v>3.698</v>
      </c>
      <c r="O270" s="4">
        <v>10.454002389486265</v>
      </c>
      <c r="P270" s="4">
        <v>1.086852371500924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 xml:space="preserve"> </v>
      </c>
      <c r="V270" s="37" t="str">
        <f t="shared" si="103"/>
        <v xml:space="preserve"> </v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921</v>
      </c>
      <c r="AP270" t="s">
        <v>1293</v>
      </c>
      <c r="AQ270" t="e">
        <v>#VALUE!</v>
      </c>
      <c r="AR270">
        <v>-73.844492501226242</v>
      </c>
      <c r="AS270">
        <v>0.2669221819177281</v>
      </c>
      <c r="AT270" t="e">
        <v>#VALUE!</v>
      </c>
      <c r="AU270">
        <v>73.844492501226242</v>
      </c>
      <c r="AV270" t="s">
        <v>1610</v>
      </c>
    </row>
    <row r="271" spans="1:48" x14ac:dyDescent="0.25">
      <c r="A271">
        <v>2.7400000000000104E-9</v>
      </c>
      <c r="B271" t="s">
        <v>242</v>
      </c>
      <c r="C271" s="3">
        <v>12</v>
      </c>
      <c r="D271" s="3">
        <v>1</v>
      </c>
      <c r="E271" s="3">
        <v>11</v>
      </c>
      <c r="F271" s="3">
        <v>24</v>
      </c>
      <c r="G271" s="4">
        <v>150</v>
      </c>
      <c r="H271" s="4">
        <v>129.54</v>
      </c>
      <c r="I271" s="5">
        <v>341877.50236758002</v>
      </c>
      <c r="J271" s="4">
        <v>15.047043791381112</v>
      </c>
      <c r="K271" s="4">
        <v>14.199276553765209</v>
      </c>
      <c r="L271" s="4">
        <v>12.104078698030564</v>
      </c>
      <c r="M271" s="4">
        <v>11.073713063546903</v>
      </c>
      <c r="N271" s="4">
        <v>8.609</v>
      </c>
      <c r="O271" s="4">
        <v>5.2444987775061156</v>
      </c>
      <c r="P271" s="4">
        <v>3.0886212752817666</v>
      </c>
      <c r="Q271" s="36" t="str">
        <f t="shared" si="98"/>
        <v xml:space="preserve"> </v>
      </c>
      <c r="R271" t="str">
        <f t="shared" si="99"/>
        <v xml:space="preserve"> </v>
      </c>
      <c r="S271" s="37">
        <f t="shared" si="100"/>
        <v>0.15794349509757311</v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>
        <f t="shared" si="91"/>
        <v>74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3.0886212780217663</v>
      </c>
      <c r="AH271" t="str">
        <f t="shared" si="110"/>
        <v xml:space="preserve"> </v>
      </c>
      <c r="AI271">
        <f t="shared" si="94"/>
        <v>109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242</v>
      </c>
      <c r="AP271" t="s">
        <v>1313</v>
      </c>
      <c r="AQ271">
        <v>17.283188660750692</v>
      </c>
      <c r="AR271">
        <v>3.199277493665631</v>
      </c>
      <c r="AS271">
        <v>15.794349235757309</v>
      </c>
      <c r="AT271">
        <v>-17.283188660750692</v>
      </c>
      <c r="AU271">
        <v>-3.199277493665631</v>
      </c>
      <c r="AV271" t="s">
        <v>1611</v>
      </c>
    </row>
    <row r="272" spans="1:48" x14ac:dyDescent="0.25">
      <c r="A272">
        <v>2.7500000000000106E-9</v>
      </c>
      <c r="B272" t="s">
        <v>590</v>
      </c>
      <c r="C272" s="3">
        <v>4</v>
      </c>
      <c r="D272" s="3">
        <v>6</v>
      </c>
      <c r="E272" s="3">
        <v>15</v>
      </c>
      <c r="F272" s="3">
        <v>25</v>
      </c>
      <c r="G272" s="4">
        <v>27</v>
      </c>
      <c r="H272" s="4">
        <v>24.38</v>
      </c>
      <c r="I272" s="5">
        <v>8430.9864978200003</v>
      </c>
      <c r="J272" s="4">
        <v>14.616306954436451</v>
      </c>
      <c r="K272" s="4">
        <v>12.81135049921177</v>
      </c>
      <c r="L272" s="4">
        <v>8.2188131986531996</v>
      </c>
      <c r="M272" s="4">
        <v>7.5976952191235059</v>
      </c>
      <c r="N272" s="4">
        <v>1.6679999999999999</v>
      </c>
      <c r="O272" s="4">
        <v>-11.27659574468086</v>
      </c>
      <c r="P272" s="4">
        <v>3.1460213289581627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/>
      </c>
      <c r="X272" s="37">
        <f t="shared" si="105"/>
        <v>-0.34271159695642472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>
        <f t="shared" si="107"/>
        <v>72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3.1460213317081624</v>
      </c>
      <c r="AH272" t="str">
        <f t="shared" si="110"/>
        <v xml:space="preserve"> </v>
      </c>
      <c r="AI272">
        <f t="shared" si="94"/>
        <v>98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590</v>
      </c>
      <c r="AP272" t="s">
        <v>1293</v>
      </c>
      <c r="AQ272">
        <v>19.65104098924758</v>
      </c>
      <c r="AR272">
        <v>34.271159695642474</v>
      </c>
      <c r="AS272">
        <v>10.746513535684986</v>
      </c>
      <c r="AT272">
        <v>-19.65104098924758</v>
      </c>
      <c r="AU272">
        <v>-34.271159695642474</v>
      </c>
      <c r="AV272" t="s">
        <v>1612</v>
      </c>
    </row>
    <row r="273" spans="1:48" x14ac:dyDescent="0.25">
      <c r="A273">
        <v>2.7600000000000107E-9</v>
      </c>
      <c r="B273" t="s">
        <v>229</v>
      </c>
      <c r="C273" s="3">
        <v>13</v>
      </c>
      <c r="D273" s="3">
        <v>1</v>
      </c>
      <c r="E273" s="3">
        <v>16</v>
      </c>
      <c r="F273" s="3">
        <v>30</v>
      </c>
      <c r="G273" s="4">
        <v>120</v>
      </c>
      <c r="H273" s="4">
        <v>119.16</v>
      </c>
      <c r="I273" s="5">
        <v>381012.31128923997</v>
      </c>
      <c r="J273" s="4">
        <v>11.787516074784845</v>
      </c>
      <c r="K273" s="4">
        <v>11.339931480776549</v>
      </c>
      <c r="L273" s="4" t="s">
        <v>1238</v>
      </c>
      <c r="M273" s="4" t="s">
        <v>1238</v>
      </c>
      <c r="N273" s="4">
        <v>10.109</v>
      </c>
      <c r="O273" s="4">
        <v>12.322222222222221</v>
      </c>
      <c r="P273" s="4">
        <v>3.0513595166163143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>
        <f t="shared" si="103"/>
        <v>-0.35201508227493994</v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>
        <f t="shared" si="106"/>
        <v>85</v>
      </c>
      <c r="AA273" t="str">
        <f t="shared" si="90"/>
        <v xml:space="preserve"> </v>
      </c>
      <c r="AB273" s="1" t="str">
        <f t="shared" si="107"/>
        <v xml:space="preserve"> 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3.0513595193763141</v>
      </c>
      <c r="AH273" t="str">
        <f t="shared" si="110"/>
        <v xml:space="preserve"> </v>
      </c>
      <c r="AI273">
        <f t="shared" si="94"/>
        <v>113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229</v>
      </c>
      <c r="AP273" t="s">
        <v>1246</v>
      </c>
      <c r="AQ273">
        <v>35.201508227493996</v>
      </c>
      <c r="AR273" t="e">
        <v>#VALUE!</v>
      </c>
      <c r="AS273">
        <v>0.70493454179254567</v>
      </c>
      <c r="AT273">
        <v>-35.201508227493996</v>
      </c>
      <c r="AU273" t="e">
        <v>#VALUE!</v>
      </c>
      <c r="AV273" t="s">
        <v>1613</v>
      </c>
    </row>
    <row r="274" spans="1:48" x14ac:dyDescent="0.25">
      <c r="A274">
        <v>2.7700000000000109E-9</v>
      </c>
      <c r="B274" t="s">
        <v>459</v>
      </c>
      <c r="C274" s="3">
        <v>3</v>
      </c>
      <c r="D274" s="3">
        <v>3</v>
      </c>
      <c r="E274" s="3">
        <v>15</v>
      </c>
      <c r="F274" s="3">
        <v>21</v>
      </c>
      <c r="G274" s="4">
        <v>32</v>
      </c>
      <c r="H274" s="4">
        <v>35.57</v>
      </c>
      <c r="I274" s="5">
        <v>5510.3198628400005</v>
      </c>
      <c r="J274" s="4">
        <v>10.014076576576576</v>
      </c>
      <c r="K274" s="4">
        <v>10.795144157814871</v>
      </c>
      <c r="L274" s="4">
        <v>5.8114829399983767</v>
      </c>
      <c r="M274" s="4">
        <v>6.3619422216194215</v>
      </c>
      <c r="N274" s="4">
        <v>3.2949999999999999</v>
      </c>
      <c r="O274" s="4">
        <v>-11.921946003742319</v>
      </c>
      <c r="P274" s="4">
        <v>4.2732639865054818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>
        <f t="shared" si="103"/>
        <v>-0.4495048366936063</v>
      </c>
      <c r="W274" s="37" t="str">
        <f t="shared" si="104"/>
        <v/>
      </c>
      <c r="X274" s="37">
        <f t="shared" si="105"/>
        <v>-0.53523455897836181</v>
      </c>
      <c r="Y274" t="str">
        <f t="shared" si="89"/>
        <v xml:space="preserve"> </v>
      </c>
      <c r="Z274" s="1">
        <f t="shared" si="106"/>
        <v>50</v>
      </c>
      <c r="AA274" t="str">
        <f t="shared" si="90"/>
        <v xml:space="preserve"> </v>
      </c>
      <c r="AB274" s="1">
        <f t="shared" si="107"/>
        <v>16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4.273263989275482</v>
      </c>
      <c r="AH274" t="str">
        <f t="shared" si="110"/>
        <v xml:space="preserve"> </v>
      </c>
      <c r="AI274">
        <f t="shared" si="94"/>
        <v>38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459</v>
      </c>
      <c r="AP274" t="s">
        <v>1248</v>
      </c>
      <c r="AQ274">
        <v>44.950483669360629</v>
      </c>
      <c r="AR274">
        <v>53.523455897836179</v>
      </c>
      <c r="AS274">
        <v>-10.03654765251617</v>
      </c>
      <c r="AT274">
        <v>-44.950483669360629</v>
      </c>
      <c r="AU274">
        <v>-53.523455897836179</v>
      </c>
      <c r="AV274" t="s">
        <v>1614</v>
      </c>
    </row>
    <row r="275" spans="1:48" x14ac:dyDescent="0.25">
      <c r="A275">
        <v>2.7800000000000111E-9</v>
      </c>
      <c r="B275" t="s">
        <v>359</v>
      </c>
      <c r="C275" s="3">
        <v>6</v>
      </c>
      <c r="D275" s="3">
        <v>4</v>
      </c>
      <c r="E275" s="3">
        <v>10</v>
      </c>
      <c r="F275" s="3">
        <v>20</v>
      </c>
      <c r="G275" s="4">
        <v>64</v>
      </c>
      <c r="H275" s="4">
        <v>63.78</v>
      </c>
      <c r="I275" s="5">
        <v>21725.504112720002</v>
      </c>
      <c r="J275" s="4">
        <v>16.583463338533541</v>
      </c>
      <c r="K275" s="4">
        <v>15.830230826507819</v>
      </c>
      <c r="L275" s="4">
        <v>14.031883983577437</v>
      </c>
      <c r="M275" s="4">
        <v>13.71172580616566</v>
      </c>
      <c r="N275" s="4">
        <v>3.8460000000000001</v>
      </c>
      <c r="O275" s="4">
        <v>-11.177829099307159</v>
      </c>
      <c r="P275" s="4">
        <v>3.7300094073377235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 t="str">
        <f t="shared" si="104"/>
        <v/>
      </c>
      <c r="X275" s="37" t="str">
        <f t="shared" si="105"/>
        <v/>
      </c>
      <c r="Y275" t="str">
        <f t="shared" si="89"/>
        <v xml:space="preserve"> </v>
      </c>
      <c r="Z275" s="1" t="str">
        <f t="shared" si="106"/>
        <v xml:space="preserve"> 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3.7300094101177232</v>
      </c>
      <c r="AH275" t="str">
        <f t="shared" si="110"/>
        <v xml:space="preserve"> </v>
      </c>
      <c r="AI275">
        <f t="shared" si="94"/>
        <v>60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359</v>
      </c>
      <c r="AP275" t="s">
        <v>1239</v>
      </c>
      <c r="AQ275">
        <v>8.8371624790140721</v>
      </c>
      <c r="AR275">
        <v>-12.218082980273692</v>
      </c>
      <c r="AS275">
        <v>0.34493571652556287</v>
      </c>
      <c r="AT275">
        <v>-8.8371624790140721</v>
      </c>
      <c r="AU275">
        <v>12.218082980273692</v>
      </c>
      <c r="AV275" t="s">
        <v>1615</v>
      </c>
    </row>
    <row r="276" spans="1:48" x14ac:dyDescent="0.25">
      <c r="A276">
        <v>2.7900000000000113E-9</v>
      </c>
      <c r="B276" t="s">
        <v>491</v>
      </c>
      <c r="C276" s="3">
        <v>16</v>
      </c>
      <c r="D276" s="3">
        <v>1</v>
      </c>
      <c r="E276" s="3">
        <v>8</v>
      </c>
      <c r="F276" s="3">
        <v>25</v>
      </c>
      <c r="G276" s="4">
        <v>19.25</v>
      </c>
      <c r="H276" s="4">
        <v>18.34</v>
      </c>
      <c r="I276" s="5">
        <v>18399.766410339998</v>
      </c>
      <c r="J276" s="4">
        <v>10.297585626052779</v>
      </c>
      <c r="K276" s="4">
        <v>9.7191308956014844</v>
      </c>
      <c r="L276" s="4" t="s">
        <v>1238</v>
      </c>
      <c r="M276" s="4" t="s">
        <v>1238</v>
      </c>
      <c r="N276" s="4">
        <v>1.7810000000000001</v>
      </c>
      <c r="O276" s="4">
        <v>2.9479768786127258</v>
      </c>
      <c r="P276" s="4">
        <v>4.2748091603053435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>
        <f t="shared" si="103"/>
        <v>-0.43391973912651771</v>
      </c>
      <c r="W276" s="37" t="str">
        <f t="shared" si="104"/>
        <v xml:space="preserve"> </v>
      </c>
      <c r="X276" s="37" t="str">
        <f t="shared" si="105"/>
        <v xml:space="preserve"> </v>
      </c>
      <c r="Y276" t="str">
        <f t="shared" si="89"/>
        <v xml:space="preserve"> </v>
      </c>
      <c r="Z276" s="1">
        <f t="shared" si="106"/>
        <v>55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>
        <f t="shared" si="109"/>
        <v>4.2748091630953438</v>
      </c>
      <c r="AH276" t="str">
        <f t="shared" si="110"/>
        <v xml:space="preserve"> </v>
      </c>
      <c r="AI276">
        <f t="shared" si="94"/>
        <v>37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491</v>
      </c>
      <c r="AP276" t="s">
        <v>1246</v>
      </c>
      <c r="AQ276">
        <v>43.391973912651771</v>
      </c>
      <c r="AR276" t="e">
        <v>#VALUE!</v>
      </c>
      <c r="AS276">
        <v>4.961832061068705</v>
      </c>
      <c r="AT276">
        <v>-43.391973912651771</v>
      </c>
      <c r="AU276" t="e">
        <v>#VALUE!</v>
      </c>
      <c r="AV276" t="s">
        <v>1616</v>
      </c>
    </row>
    <row r="277" spans="1:48" x14ac:dyDescent="0.25">
      <c r="A277">
        <v>2.8000000000000114E-9</v>
      </c>
      <c r="B277" t="s">
        <v>922</v>
      </c>
      <c r="C277" s="3">
        <v>9</v>
      </c>
      <c r="D277" s="3">
        <v>1</v>
      </c>
      <c r="E277" s="3">
        <v>2</v>
      </c>
      <c r="F277" s="3">
        <v>12</v>
      </c>
      <c r="G277" s="4">
        <v>110</v>
      </c>
      <c r="H277" s="4">
        <v>98.98</v>
      </c>
      <c r="I277" s="5">
        <v>18566.46578794</v>
      </c>
      <c r="J277" s="4">
        <v>21.739512409400398</v>
      </c>
      <c r="K277" s="4">
        <v>20.395631568102207</v>
      </c>
      <c r="L277" s="4">
        <v>17.065886164229472</v>
      </c>
      <c r="M277" s="4">
        <v>15.75448888888889</v>
      </c>
      <c r="N277" s="4">
        <v>4.5529999999999999</v>
      </c>
      <c r="O277" s="4">
        <v>40.524691358024675</v>
      </c>
      <c r="P277" s="4">
        <v>0</v>
      </c>
      <c r="Q277" s="36">
        <f t="shared" si="98"/>
        <v>75.000000002799993</v>
      </c>
      <c r="R277" t="str">
        <f t="shared" si="99"/>
        <v xml:space="preserve"> </v>
      </c>
      <c r="S277" s="37" t="str">
        <f t="shared" si="100"/>
        <v/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 t="str">
        <f t="shared" si="91"/>
        <v xml:space="preserve"> </v>
      </c>
      <c r="AD277" s="1" t="str">
        <f t="shared" si="108"/>
        <v xml:space="preserve"> </v>
      </c>
      <c r="AE277">
        <f t="shared" si="92"/>
        <v>52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922</v>
      </c>
      <c r="AP277" t="s">
        <v>1293</v>
      </c>
      <c r="AQ277">
        <v>-19.506739762773684</v>
      </c>
      <c r="AR277">
        <v>-36.48210261364715</v>
      </c>
      <c r="AS277">
        <v>11.13356233582541</v>
      </c>
      <c r="AT277">
        <v>19.506739762773684</v>
      </c>
      <c r="AU277">
        <v>36.48210261364715</v>
      </c>
      <c r="AV277" t="s">
        <v>1617</v>
      </c>
    </row>
    <row r="278" spans="1:48" x14ac:dyDescent="0.25">
      <c r="A278">
        <v>2.8100000000000116E-9</v>
      </c>
      <c r="B278" t="s">
        <v>547</v>
      </c>
      <c r="C278" s="3">
        <v>2</v>
      </c>
      <c r="D278" s="3">
        <v>5</v>
      </c>
      <c r="E278" s="3">
        <v>14</v>
      </c>
      <c r="F278" s="3">
        <v>21</v>
      </c>
      <c r="G278" s="4">
        <v>30</v>
      </c>
      <c r="H278" s="4">
        <v>29.62</v>
      </c>
      <c r="I278" s="5">
        <v>36136.1460085</v>
      </c>
      <c r="J278" s="4">
        <v>11.27951256664128</v>
      </c>
      <c r="K278" s="4">
        <v>11.374807987711213</v>
      </c>
      <c r="L278" s="4">
        <v>11.07566740514264</v>
      </c>
      <c r="M278" s="4">
        <v>11.152166950474751</v>
      </c>
      <c r="N278" s="4">
        <v>2.6259999999999999</v>
      </c>
      <c r="O278" s="4">
        <v>-25.609065155807375</v>
      </c>
      <c r="P278" s="4">
        <v>5.4591492234976364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>
        <f t="shared" si="103"/>
        <v>-0.37994111939251463</v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>
        <f t="shared" si="106"/>
        <v>76</v>
      </c>
      <c r="AA278" t="str">
        <f t="shared" si="90"/>
        <v xml:space="preserve"> 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5.4591492263076367</v>
      </c>
      <c r="AH278" t="str">
        <f t="shared" si="110"/>
        <v xml:space="preserve"> </v>
      </c>
      <c r="AI278">
        <f t="shared" si="94"/>
        <v>17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547</v>
      </c>
      <c r="AP278" t="s">
        <v>1239</v>
      </c>
      <c r="AQ278">
        <v>37.994111939251461</v>
      </c>
      <c r="AR278">
        <v>11.423856882877825</v>
      </c>
      <c r="AS278">
        <v>1.282916948008106</v>
      </c>
      <c r="AT278">
        <v>-37.994111939251461</v>
      </c>
      <c r="AU278">
        <v>-11.423856882877825</v>
      </c>
      <c r="AV278" t="s">
        <v>1618</v>
      </c>
    </row>
    <row r="279" spans="1:48" x14ac:dyDescent="0.25">
      <c r="A279">
        <v>2.8200000000000118E-9</v>
      </c>
      <c r="B279" t="s">
        <v>362</v>
      </c>
      <c r="C279" s="3">
        <v>5</v>
      </c>
      <c r="D279" s="3">
        <v>4</v>
      </c>
      <c r="E279" s="3">
        <v>14</v>
      </c>
      <c r="F279" s="3">
        <v>23</v>
      </c>
      <c r="G279" s="4">
        <v>18.75</v>
      </c>
      <c r="H279" s="4">
        <v>20.010000000000002</v>
      </c>
      <c r="I279" s="5">
        <v>8446.1690940600001</v>
      </c>
      <c r="J279" s="4">
        <v>27.336065573770494</v>
      </c>
      <c r="K279" s="4">
        <v>27.448559670781897</v>
      </c>
      <c r="L279" s="4">
        <v>17.789217467300364</v>
      </c>
      <c r="M279" s="4">
        <v>17.4203630559008</v>
      </c>
      <c r="N279" s="4">
        <v>0.73199999999999998</v>
      </c>
      <c r="O279" s="4">
        <v>-14.78463329452852</v>
      </c>
      <c r="P279" s="4">
        <v>5.6771614192903552</v>
      </c>
      <c r="Q279" s="36" t="str">
        <f t="shared" si="98"/>
        <v xml:space="preserve"> 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5.6771614221103555</v>
      </c>
      <c r="AH279" t="str">
        <f t="shared" si="110"/>
        <v xml:space="preserve"> </v>
      </c>
      <c r="AI279">
        <f t="shared" si="94"/>
        <v>16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362</v>
      </c>
      <c r="AP279" t="s">
        <v>1254</v>
      </c>
      <c r="AQ279">
        <v>-50.272187027069123</v>
      </c>
      <c r="AR279">
        <v>-42.266846293486516</v>
      </c>
      <c r="AS279">
        <v>-6.2968515742129032</v>
      </c>
      <c r="AT279">
        <v>50.272187027069123</v>
      </c>
      <c r="AU279">
        <v>42.266846293486516</v>
      </c>
      <c r="AV279" t="s">
        <v>1619</v>
      </c>
    </row>
    <row r="280" spans="1:48" x14ac:dyDescent="0.25">
      <c r="A280">
        <v>2.8300000000000119E-9</v>
      </c>
      <c r="B280" t="s">
        <v>456</v>
      </c>
      <c r="C280" s="3">
        <v>11</v>
      </c>
      <c r="D280" s="3">
        <v>0</v>
      </c>
      <c r="E280" s="3">
        <v>6</v>
      </c>
      <c r="F280" s="3">
        <v>17</v>
      </c>
      <c r="G280" s="4">
        <v>155</v>
      </c>
      <c r="H280" s="4">
        <v>151.19</v>
      </c>
      <c r="I280" s="5">
        <v>24077.907080500001</v>
      </c>
      <c r="J280" s="4">
        <v>18.1239510908655</v>
      </c>
      <c r="K280" s="4">
        <v>16.020981244039419</v>
      </c>
      <c r="L280" s="4">
        <v>15.12761941086727</v>
      </c>
      <c r="M280" s="4">
        <v>12.318788232674464</v>
      </c>
      <c r="N280" s="4">
        <v>9.4369999999999994</v>
      </c>
      <c r="O280" s="4">
        <v>11.548463356973977</v>
      </c>
      <c r="P280" s="4">
        <v>2.1403531979628285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2.1403532007928283</v>
      </c>
      <c r="AH280" t="str">
        <f t="shared" si="110"/>
        <v xml:space="preserve"> </v>
      </c>
      <c r="AI280">
        <f t="shared" si="94"/>
        <v>179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456</v>
      </c>
      <c r="AP280" t="s">
        <v>1293</v>
      </c>
      <c r="AQ280">
        <v>0.36877250509408377</v>
      </c>
      <c r="AR280">
        <v>-20.981077974242226</v>
      </c>
      <c r="AS280">
        <v>2.5200079370328643</v>
      </c>
      <c r="AT280">
        <v>-0.36877250509408377</v>
      </c>
      <c r="AU280">
        <v>20.981077974242226</v>
      </c>
      <c r="AV280" t="s">
        <v>1620</v>
      </c>
    </row>
    <row r="281" spans="1:48" x14ac:dyDescent="0.25">
      <c r="A281">
        <v>2.8400000000000121E-9</v>
      </c>
      <c r="B281" t="s">
        <v>361</v>
      </c>
      <c r="C281" s="3">
        <v>4</v>
      </c>
      <c r="D281" s="3">
        <v>4</v>
      </c>
      <c r="E281" s="3">
        <v>12</v>
      </c>
      <c r="F281" s="3">
        <v>20</v>
      </c>
      <c r="G281" s="4">
        <v>135.5</v>
      </c>
      <c r="H281" s="4">
        <v>128.78</v>
      </c>
      <c r="I281" s="5">
        <v>44317.869236940001</v>
      </c>
      <c r="J281" s="4">
        <v>18.891007774680943</v>
      </c>
      <c r="K281" s="4">
        <v>17.883627273989724</v>
      </c>
      <c r="L281" s="4">
        <v>12.514437469038203</v>
      </c>
      <c r="M281" s="4">
        <v>12.127792520825372</v>
      </c>
      <c r="N281" s="4">
        <v>6.8170000000000002</v>
      </c>
      <c r="O281" s="4">
        <v>3.1316187594553679</v>
      </c>
      <c r="P281" s="4">
        <v>3.3025314489827613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3.3025314518227611</v>
      </c>
      <c r="AH281" t="str">
        <f t="shared" si="110"/>
        <v xml:space="preserve"> </v>
      </c>
      <c r="AI281">
        <f t="shared" si="94"/>
        <v>84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361</v>
      </c>
      <c r="AP281" t="s">
        <v>1239</v>
      </c>
      <c r="AQ281">
        <v>-3.847901805245546</v>
      </c>
      <c r="AR281">
        <v>-8.2510944046210177E-2</v>
      </c>
      <c r="AS281">
        <v>5.2182015840969154</v>
      </c>
      <c r="AT281">
        <v>3.847901805245546</v>
      </c>
      <c r="AU281">
        <v>8.2510944046210177E-2</v>
      </c>
      <c r="AV281" t="s">
        <v>1621</v>
      </c>
    </row>
    <row r="282" spans="1:48" x14ac:dyDescent="0.25">
      <c r="A282">
        <v>2.8500000000000123E-9</v>
      </c>
      <c r="B282" t="s">
        <v>261</v>
      </c>
      <c r="C282" s="3">
        <v>12</v>
      </c>
      <c r="D282" s="3">
        <v>0</v>
      </c>
      <c r="E282" s="3">
        <v>13</v>
      </c>
      <c r="F282" s="3">
        <v>25</v>
      </c>
      <c r="G282" s="4">
        <v>22</v>
      </c>
      <c r="H282" s="4">
        <v>20.67</v>
      </c>
      <c r="I282" s="5">
        <v>46792.852367820007</v>
      </c>
      <c r="J282" s="4">
        <v>20.921052631578949</v>
      </c>
      <c r="K282" s="4">
        <v>19.408450704225356</v>
      </c>
      <c r="L282" s="4">
        <v>11.003501835624837</v>
      </c>
      <c r="M282" s="4">
        <v>10.710578635959788</v>
      </c>
      <c r="N282" s="4">
        <v>0.98799999999999999</v>
      </c>
      <c r="O282" s="4">
        <v>11.011235955056177</v>
      </c>
      <c r="P282" s="4">
        <v>6.0183841315916782</v>
      </c>
      <c r="Q282" s="36" t="str">
        <f t="shared" si="98"/>
        <v xml:space="preserve"> 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 t="str">
        <f t="shared" si="107"/>
        <v xml:space="preserve"> </v>
      </c>
      <c r="AC282" t="str">
        <f t="shared" si="91"/>
        <v xml:space="preserve"> 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>
        <f t="shared" si="109"/>
        <v>6.0183841344416784</v>
      </c>
      <c r="AH282" t="str">
        <f t="shared" si="110"/>
        <v xml:space="preserve"> </v>
      </c>
      <c r="AI282">
        <f t="shared" si="94"/>
        <v>13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261</v>
      </c>
      <c r="AP282" t="s">
        <v>1295</v>
      </c>
      <c r="AQ282">
        <v>-15.007491673285212</v>
      </c>
      <c r="AR282">
        <v>12.000991206247768</v>
      </c>
      <c r="AS282">
        <v>6.4344460570875617</v>
      </c>
      <c r="AT282">
        <v>15.007491673285212</v>
      </c>
      <c r="AU282">
        <v>-12.000991206247768</v>
      </c>
      <c r="AV282" t="s">
        <v>1622</v>
      </c>
    </row>
    <row r="283" spans="1:48" x14ac:dyDescent="0.25">
      <c r="A283">
        <v>2.8600000000000125E-9</v>
      </c>
      <c r="B283" t="s">
        <v>604</v>
      </c>
      <c r="C283" s="3">
        <v>11</v>
      </c>
      <c r="D283" s="3">
        <v>1</v>
      </c>
      <c r="E283" s="3">
        <v>4</v>
      </c>
      <c r="F283" s="3">
        <v>16</v>
      </c>
      <c r="G283" s="4">
        <v>95</v>
      </c>
      <c r="H283" s="4">
        <v>84.26</v>
      </c>
      <c r="I283" s="5">
        <v>13952.285965640001</v>
      </c>
      <c r="J283" s="4">
        <v>17.96971635743229</v>
      </c>
      <c r="K283" s="4">
        <v>15.925155925155925</v>
      </c>
      <c r="L283" s="4">
        <v>11.765968501619076</v>
      </c>
      <c r="M283" s="4">
        <v>11.105305785629145</v>
      </c>
      <c r="N283" s="4">
        <v>5.2910000000000004</v>
      </c>
      <c r="O283" s="4">
        <v>10.459290187891447</v>
      </c>
      <c r="P283" s="4" t="s">
        <v>137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604</v>
      </c>
      <c r="AP283" t="s">
        <v>1248</v>
      </c>
      <c r="AQ283">
        <v>1.2166337544021855</v>
      </c>
      <c r="AR283">
        <v>5.9032677861871168</v>
      </c>
      <c r="AS283">
        <v>12.746261571326833</v>
      </c>
      <c r="AT283">
        <v>-1.2166337544021855</v>
      </c>
      <c r="AU283">
        <v>-5.9032677861871168</v>
      </c>
      <c r="AV283" t="s">
        <v>1623</v>
      </c>
    </row>
    <row r="284" spans="1:48" x14ac:dyDescent="0.25">
      <c r="A284">
        <v>2.8700000000000126E-9</v>
      </c>
      <c r="B284" t="s">
        <v>231</v>
      </c>
      <c r="C284" s="3">
        <v>14</v>
      </c>
      <c r="D284" s="3">
        <v>1</v>
      </c>
      <c r="E284" s="3">
        <v>15</v>
      </c>
      <c r="F284" s="3">
        <v>30</v>
      </c>
      <c r="G284" s="4">
        <v>58</v>
      </c>
      <c r="H284" s="4">
        <v>53.96</v>
      </c>
      <c r="I284" s="5">
        <v>230734.44050052</v>
      </c>
      <c r="J284" s="4">
        <v>25.597722960151803</v>
      </c>
      <c r="K284" s="4">
        <v>23.573612931411095</v>
      </c>
      <c r="L284" s="4">
        <v>22.868938320232544</v>
      </c>
      <c r="M284" s="4">
        <v>21.016663847746706</v>
      </c>
      <c r="N284" s="4">
        <v>2.1080000000000001</v>
      </c>
      <c r="O284" s="4">
        <v>1.3461538461538474</v>
      </c>
      <c r="P284" s="4">
        <v>3.1412157153446998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>
        <f t="shared" si="109"/>
        <v>3.1412157182146996</v>
      </c>
      <c r="AH284" t="str">
        <f t="shared" si="110"/>
        <v xml:space="preserve"> </v>
      </c>
      <c r="AI284">
        <f t="shared" si="94"/>
        <v>99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231</v>
      </c>
      <c r="AP284" t="s">
        <v>1239</v>
      </c>
      <c r="AQ284">
        <v>-40.716146650816796</v>
      </c>
      <c r="AR284">
        <v>-82.891222667901147</v>
      </c>
      <c r="AS284">
        <v>7.4870274277242466</v>
      </c>
      <c r="AT284">
        <v>40.716146650816796</v>
      </c>
      <c r="AU284">
        <v>82.891222667901147</v>
      </c>
      <c r="AV284" t="s">
        <v>1624</v>
      </c>
    </row>
    <row r="285" spans="1:48" x14ac:dyDescent="0.25">
      <c r="A285">
        <v>2.8800000000000128E-9</v>
      </c>
      <c r="B285" t="s">
        <v>365</v>
      </c>
      <c r="C285" s="3">
        <v>11</v>
      </c>
      <c r="D285" s="3">
        <v>3</v>
      </c>
      <c r="E285" s="3">
        <v>12</v>
      </c>
      <c r="F285" s="3">
        <v>26</v>
      </c>
      <c r="G285" s="4">
        <v>27</v>
      </c>
      <c r="H285" s="4">
        <v>25.98</v>
      </c>
      <c r="I285" s="5">
        <v>20752.786770660001</v>
      </c>
      <c r="J285" s="4">
        <v>11.988924780802952</v>
      </c>
      <c r="K285" s="4">
        <v>11.895604395604394</v>
      </c>
      <c r="L285" s="4">
        <v>7.6585849691928001</v>
      </c>
      <c r="M285" s="4">
        <v>7.552434549676847</v>
      </c>
      <c r="N285" s="4">
        <v>2.1840000000000002</v>
      </c>
      <c r="O285" s="4">
        <v>3.5071090047393505</v>
      </c>
      <c r="P285" s="4">
        <v>2.3248652809853732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>
        <f t="shared" si="103"/>
        <v>-0.34094321582146103</v>
      </c>
      <c r="W285" s="37" t="str">
        <f t="shared" si="104"/>
        <v/>
      </c>
      <c r="X285" s="37">
        <f t="shared" si="105"/>
        <v>-0.38751508736089058</v>
      </c>
      <c r="Y285" t="str">
        <f t="shared" si="89"/>
        <v xml:space="preserve"> </v>
      </c>
      <c r="Z285" s="1">
        <f t="shared" si="106"/>
        <v>92</v>
      </c>
      <c r="AA285" t="str">
        <f t="shared" si="90"/>
        <v xml:space="preserve"> </v>
      </c>
      <c r="AB285" s="1">
        <f t="shared" si="107"/>
        <v>53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>
        <f t="shared" si="109"/>
        <v>2.3248652838653729</v>
      </c>
      <c r="AH285" t="str">
        <f t="shared" si="110"/>
        <v xml:space="preserve"> </v>
      </c>
      <c r="AI285">
        <f t="shared" si="94"/>
        <v>166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365</v>
      </c>
      <c r="AP285" t="s">
        <v>1239</v>
      </c>
      <c r="AQ285">
        <v>34.094321582146101</v>
      </c>
      <c r="AR285">
        <v>38.751508736089058</v>
      </c>
      <c r="AS285">
        <v>3.9260969976905313</v>
      </c>
      <c r="AT285">
        <v>-34.094321582146101</v>
      </c>
      <c r="AU285">
        <v>-38.751508736089058</v>
      </c>
      <c r="AV285" t="s">
        <v>1625</v>
      </c>
    </row>
    <row r="286" spans="1:48" x14ac:dyDescent="0.25">
      <c r="A286">
        <v>2.890000000000013E-9</v>
      </c>
      <c r="B286" t="s">
        <v>363</v>
      </c>
      <c r="C286" s="3">
        <v>10</v>
      </c>
      <c r="D286" s="3">
        <v>2</v>
      </c>
      <c r="E286" s="3">
        <v>7</v>
      </c>
      <c r="F286" s="3">
        <v>19</v>
      </c>
      <c r="G286" s="4">
        <v>58.5</v>
      </c>
      <c r="H286" s="4">
        <v>53.13</v>
      </c>
      <c r="I286" s="5">
        <v>8454.4034836800001</v>
      </c>
      <c r="J286" s="4">
        <v>9.5781503515413746</v>
      </c>
      <c r="K286" s="4">
        <v>10.143184421534936</v>
      </c>
      <c r="L286" s="4">
        <v>5.7421926363213966</v>
      </c>
      <c r="M286" s="4">
        <v>6.2963961233691226</v>
      </c>
      <c r="N286" s="4">
        <v>5.2380000000000004</v>
      </c>
      <c r="O286" s="4">
        <v>-6.4642857142857153</v>
      </c>
      <c r="P286" s="4">
        <v>5.0404667795972147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>
        <f t="shared" si="103"/>
        <v>-0.47346863171806286</v>
      </c>
      <c r="W286" s="37" t="str">
        <f t="shared" si="104"/>
        <v/>
      </c>
      <c r="X286" s="37">
        <f t="shared" si="105"/>
        <v>-0.54077595673852874</v>
      </c>
      <c r="Y286" t="str">
        <f t="shared" si="89"/>
        <v xml:space="preserve"> </v>
      </c>
      <c r="Z286" s="1">
        <f t="shared" si="106"/>
        <v>40</v>
      </c>
      <c r="AA286" t="str">
        <f t="shared" si="90"/>
        <v xml:space="preserve"> </v>
      </c>
      <c r="AB286" s="1">
        <f t="shared" si="107"/>
        <v>15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5.0404667824872149</v>
      </c>
      <c r="AH286" t="str">
        <f t="shared" si="110"/>
        <v xml:space="preserve"> </v>
      </c>
      <c r="AI286">
        <f t="shared" si="94"/>
        <v>24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363</v>
      </c>
      <c r="AP286" t="s">
        <v>1248</v>
      </c>
      <c r="AQ286">
        <v>47.346863171806284</v>
      </c>
      <c r="AR286">
        <v>54.077595673852876</v>
      </c>
      <c r="AS286">
        <v>10.107284020327501</v>
      </c>
      <c r="AT286">
        <v>-47.346863171806284</v>
      </c>
      <c r="AU286">
        <v>-54.077595673852876</v>
      </c>
      <c r="AV286" t="s">
        <v>1626</v>
      </c>
    </row>
    <row r="287" spans="1:48" x14ac:dyDescent="0.25">
      <c r="A287">
        <v>2.9000000000000131E-9</v>
      </c>
      <c r="B287" t="s">
        <v>297</v>
      </c>
      <c r="C287" s="3">
        <v>11</v>
      </c>
      <c r="D287" s="3">
        <v>0</v>
      </c>
      <c r="E287" s="3">
        <v>7</v>
      </c>
      <c r="F287" s="3">
        <v>18</v>
      </c>
      <c r="G287" s="4">
        <v>140</v>
      </c>
      <c r="H287" s="4">
        <v>132.75</v>
      </c>
      <c r="I287" s="5">
        <v>13263.561729000001</v>
      </c>
      <c r="J287" s="4">
        <v>19.704616298055512</v>
      </c>
      <c r="K287" s="4">
        <v>17.23802103622906</v>
      </c>
      <c r="L287" s="4">
        <v>12.016207286603571</v>
      </c>
      <c r="M287" s="4">
        <v>10.846583331898659</v>
      </c>
      <c r="N287" s="4">
        <v>6.7370000000000001</v>
      </c>
      <c r="O287" s="4">
        <v>12.847571189279739</v>
      </c>
      <c r="P287" s="4">
        <v>1.2158192090395481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297</v>
      </c>
      <c r="AP287" t="s">
        <v>1244</v>
      </c>
      <c r="AQ287">
        <v>-8.3204815135951904</v>
      </c>
      <c r="AR287">
        <v>3.9020171507672008</v>
      </c>
      <c r="AS287">
        <v>5.4613935969868077</v>
      </c>
      <c r="AT287">
        <v>8.3204815135951904</v>
      </c>
      <c r="AU287">
        <v>-3.9020171507672008</v>
      </c>
      <c r="AV287" t="s">
        <v>1627</v>
      </c>
    </row>
    <row r="288" spans="1:48" x14ac:dyDescent="0.25">
      <c r="A288">
        <v>2.9100000000000133E-9</v>
      </c>
      <c r="B288" t="s">
        <v>372</v>
      </c>
      <c r="C288" s="3">
        <v>0</v>
      </c>
      <c r="D288" s="3">
        <v>0</v>
      </c>
      <c r="E288" s="3">
        <v>1</v>
      </c>
      <c r="F288" s="3">
        <v>1</v>
      </c>
      <c r="G288" s="4">
        <v>53</v>
      </c>
      <c r="H288" s="4">
        <v>51.01</v>
      </c>
      <c r="I288" s="5">
        <v>15424.405738380001</v>
      </c>
      <c r="J288" s="4">
        <v>15.226865671641789</v>
      </c>
      <c r="K288" s="4">
        <v>15.002941176470587</v>
      </c>
      <c r="L288" s="4" t="s">
        <v>1238</v>
      </c>
      <c r="M288" s="4" t="s">
        <v>1238</v>
      </c>
      <c r="N288" s="4">
        <v>3.35</v>
      </c>
      <c r="O288" s="4">
        <v>51.515151515151523</v>
      </c>
      <c r="P288" s="4">
        <v>0.49009998039600078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/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>
        <f t="shared" si="111"/>
        <v>51.515151518061522</v>
      </c>
      <c r="AL288" t="str">
        <f t="shared" si="112"/>
        <v xml:space="preserve"> </v>
      </c>
      <c r="AM288">
        <f t="shared" si="96"/>
        <v>8</v>
      </c>
      <c r="AN288" t="str">
        <f t="shared" si="97"/>
        <v xml:space="preserve"> </v>
      </c>
      <c r="AO288" t="s">
        <v>372</v>
      </c>
      <c r="AP288" t="s">
        <v>1246</v>
      </c>
      <c r="AQ288">
        <v>16.294669404050488</v>
      </c>
      <c r="AR288" t="e">
        <v>#VALUE!</v>
      </c>
      <c r="AS288">
        <v>3.9011958439521655</v>
      </c>
      <c r="AT288">
        <v>-16.294669404050488</v>
      </c>
      <c r="AU288" t="e">
        <v>#VALUE!</v>
      </c>
      <c r="AV288" t="s">
        <v>1628</v>
      </c>
    </row>
    <row r="289" spans="1:48" x14ac:dyDescent="0.25">
      <c r="A289">
        <v>2.9200000000000135E-9</v>
      </c>
      <c r="B289" t="s">
        <v>369</v>
      </c>
      <c r="C289" s="3">
        <v>8</v>
      </c>
      <c r="D289" s="3">
        <v>3</v>
      </c>
      <c r="E289" s="3">
        <v>18</v>
      </c>
      <c r="F289" s="3">
        <v>29</v>
      </c>
      <c r="G289" s="4">
        <v>22</v>
      </c>
      <c r="H289" s="4">
        <v>19.440000000000001</v>
      </c>
      <c r="I289" s="5">
        <v>5373.0528206400004</v>
      </c>
      <c r="J289" s="4">
        <v>7.046031170714028</v>
      </c>
      <c r="K289" s="4">
        <v>7.8704453441295543</v>
      </c>
      <c r="L289" s="4">
        <v>7.0041922683215434</v>
      </c>
      <c r="M289" s="4">
        <v>7.3954320437512662</v>
      </c>
      <c r="N289" s="4">
        <v>2.4700000000000002</v>
      </c>
      <c r="O289" s="4">
        <v>-12.411347517730485</v>
      </c>
      <c r="P289" s="4">
        <v>6.17798353909465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>
        <f t="shared" si="103"/>
        <v>-0.61266462760461815</v>
      </c>
      <c r="W289" s="37" t="str">
        <f t="shared" si="104"/>
        <v/>
      </c>
      <c r="X289" s="37">
        <f t="shared" si="105"/>
        <v>-0.43984925324624302</v>
      </c>
      <c r="Y289" t="str">
        <f t="shared" si="89"/>
        <v xml:space="preserve"> </v>
      </c>
      <c r="Z289" s="1">
        <f t="shared" si="106"/>
        <v>12</v>
      </c>
      <c r="AA289" t="str">
        <f t="shared" si="90"/>
        <v xml:space="preserve"> </v>
      </c>
      <c r="AB289" s="1">
        <f t="shared" si="107"/>
        <v>33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6.1779835420146503</v>
      </c>
      <c r="AH289" t="str">
        <f t="shared" si="110"/>
        <v xml:space="preserve"> </v>
      </c>
      <c r="AI289">
        <f t="shared" si="94"/>
        <v>12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369</v>
      </c>
      <c r="AP289" t="s">
        <v>1248</v>
      </c>
      <c r="AQ289">
        <v>61.266462760461813</v>
      </c>
      <c r="AR289">
        <v>43.984925324624299</v>
      </c>
      <c r="AS289">
        <v>13.168724279835375</v>
      </c>
      <c r="AT289">
        <v>-61.266462760461813</v>
      </c>
      <c r="AU289">
        <v>-43.984925324624299</v>
      </c>
      <c r="AV289" t="s">
        <v>1629</v>
      </c>
    </row>
    <row r="290" spans="1:48" x14ac:dyDescent="0.25">
      <c r="A290">
        <v>2.9300000000000137E-9</v>
      </c>
      <c r="B290" t="s">
        <v>366</v>
      </c>
      <c r="C290" s="3">
        <v>3</v>
      </c>
      <c r="D290" s="3">
        <v>0</v>
      </c>
      <c r="E290" s="3">
        <v>2</v>
      </c>
      <c r="F290" s="3">
        <v>5</v>
      </c>
      <c r="G290" s="4">
        <v>46</v>
      </c>
      <c r="H290" s="4">
        <v>41.87</v>
      </c>
      <c r="I290" s="5">
        <v>5504.6537150499989</v>
      </c>
      <c r="J290" s="4">
        <v>17.117743254292719</v>
      </c>
      <c r="K290" s="4">
        <v>15.788084464555052</v>
      </c>
      <c r="L290" s="4">
        <v>10.715340472267986</v>
      </c>
      <c r="M290" s="4">
        <v>10.032203084832904</v>
      </c>
      <c r="N290" s="4">
        <v>2.4460000000000002</v>
      </c>
      <c r="O290" s="4">
        <v>-1.370967741935476</v>
      </c>
      <c r="P290" s="4">
        <v>3.8691187007403873</v>
      </c>
      <c r="Q290" s="36" t="str">
        <f t="shared" si="98"/>
        <v xml:space="preserve"> 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 t="str">
        <f t="shared" si="91"/>
        <v xml:space="preserve"> 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3.8691187036703871</v>
      </c>
      <c r="AH290" t="str">
        <f t="shared" si="110"/>
        <v xml:space="preserve"> </v>
      </c>
      <c r="AI290">
        <f t="shared" si="94"/>
        <v>53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366</v>
      </c>
      <c r="AP290" t="s">
        <v>1248</v>
      </c>
      <c r="AQ290">
        <v>5.9001117461973003</v>
      </c>
      <c r="AR290">
        <v>14.305522502453915</v>
      </c>
      <c r="AS290">
        <v>9.8638643420109862</v>
      </c>
      <c r="AT290">
        <v>-5.9001117461973003</v>
      </c>
      <c r="AU290">
        <v>-14.305522502453915</v>
      </c>
      <c r="AV290" t="s">
        <v>1630</v>
      </c>
    </row>
    <row r="291" spans="1:48" x14ac:dyDescent="0.25">
      <c r="A291">
        <v>2.9400000000000138E-9</v>
      </c>
      <c r="B291" t="s">
        <v>367</v>
      </c>
      <c r="C291" s="3">
        <v>17</v>
      </c>
      <c r="D291" s="3">
        <v>0</v>
      </c>
      <c r="E291" s="3">
        <v>3</v>
      </c>
      <c r="F291" s="3">
        <v>20</v>
      </c>
      <c r="G291" s="4">
        <v>60</v>
      </c>
      <c r="H291" s="4">
        <v>53.34</v>
      </c>
      <c r="I291" s="5">
        <v>16770.001073700001</v>
      </c>
      <c r="J291" s="4">
        <v>10.043306345321033</v>
      </c>
      <c r="K291" s="4">
        <v>9.2283737024221448</v>
      </c>
      <c r="L291" s="4">
        <v>9.4516904220251625</v>
      </c>
      <c r="M291" s="4">
        <v>9.0363513693461766</v>
      </c>
      <c r="N291" s="4">
        <v>5.3109999999999999</v>
      </c>
      <c r="O291" s="4">
        <v>-16.362204724409459</v>
      </c>
      <c r="P291" s="4">
        <v>0.2999625046869141</v>
      </c>
      <c r="Q291" s="36">
        <f t="shared" si="98"/>
        <v>85.000000002939998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>
        <f t="shared" si="103"/>
        <v>-0.44789801391815187</v>
      </c>
      <c r="W291" s="37" t="str">
        <f t="shared" si="104"/>
        <v/>
      </c>
      <c r="X291" s="37" t="str">
        <f t="shared" si="105"/>
        <v/>
      </c>
      <c r="Y291" t="str">
        <f t="shared" si="89"/>
        <v xml:space="preserve"> </v>
      </c>
      <c r="Z291" s="1">
        <f t="shared" si="106"/>
        <v>51</v>
      </c>
      <c r="AA291" t="str">
        <f t="shared" si="90"/>
        <v xml:space="preserve"> 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27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367</v>
      </c>
      <c r="AP291" t="s">
        <v>1248</v>
      </c>
      <c r="AQ291">
        <v>44.789801391815189</v>
      </c>
      <c r="AR291">
        <v>24.411391847022358</v>
      </c>
      <c r="AS291">
        <v>12.485939257592804</v>
      </c>
      <c r="AT291">
        <v>-44.789801391815189</v>
      </c>
      <c r="AU291">
        <v>-24.411391847022358</v>
      </c>
      <c r="AV291" t="s">
        <v>1631</v>
      </c>
    </row>
    <row r="292" spans="1:48" x14ac:dyDescent="0.25">
      <c r="A292">
        <v>2.950000000000014E-9</v>
      </c>
      <c r="B292" t="s">
        <v>383</v>
      </c>
      <c r="C292" s="3">
        <v>12</v>
      </c>
      <c r="D292" s="3">
        <v>1</v>
      </c>
      <c r="E292" s="3">
        <v>7</v>
      </c>
      <c r="F292" s="3">
        <v>20</v>
      </c>
      <c r="G292" s="4">
        <v>184</v>
      </c>
      <c r="H292" s="4">
        <v>172.75</v>
      </c>
      <c r="I292" s="5">
        <v>16877.674999999999</v>
      </c>
      <c r="J292" s="4">
        <v>15.333747559027161</v>
      </c>
      <c r="K292" s="4">
        <v>14.281580687830688</v>
      </c>
      <c r="L292" s="4">
        <v>11.800653406257762</v>
      </c>
      <c r="M292" s="4">
        <v>11.496907553323631</v>
      </c>
      <c r="N292" s="4">
        <v>11.266</v>
      </c>
      <c r="O292" s="4">
        <v>2.2323049001814925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383</v>
      </c>
      <c r="AP292" t="s">
        <v>1313</v>
      </c>
      <c r="AQ292">
        <v>15.707116856386417</v>
      </c>
      <c r="AR292">
        <v>5.6258799805679711</v>
      </c>
      <c r="AS292">
        <v>6.5123010130246017</v>
      </c>
      <c r="AT292">
        <v>-15.707116856386417</v>
      </c>
      <c r="AU292">
        <v>-5.6258799805679711</v>
      </c>
      <c r="AV292" t="s">
        <v>1632</v>
      </c>
    </row>
    <row r="293" spans="1:48" x14ac:dyDescent="0.25">
      <c r="A293">
        <v>2.9600000000000142E-9</v>
      </c>
      <c r="B293" t="s">
        <v>1217</v>
      </c>
      <c r="C293" s="3">
        <v>16</v>
      </c>
      <c r="D293" s="3">
        <v>0</v>
      </c>
      <c r="E293" s="3">
        <v>1</v>
      </c>
      <c r="F293" s="3">
        <v>17</v>
      </c>
      <c r="G293" s="4">
        <v>237</v>
      </c>
      <c r="H293" s="4">
        <v>214</v>
      </c>
      <c r="I293" s="5">
        <v>47631.025817999995</v>
      </c>
      <c r="J293" s="4">
        <v>22.192263818313801</v>
      </c>
      <c r="K293" s="4">
        <v>19.944082013047531</v>
      </c>
      <c r="L293" s="4">
        <v>17.362137027156983</v>
      </c>
      <c r="M293" s="4">
        <v>14.577005874222529</v>
      </c>
      <c r="N293" s="4">
        <v>10.73</v>
      </c>
      <c r="O293" s="4">
        <v>29.433051869722547</v>
      </c>
      <c r="P293" s="4">
        <v>1.3714953271028036</v>
      </c>
      <c r="Q293" s="36">
        <f t="shared" si="98"/>
        <v>94.117647061783529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>
        <f t="shared" si="92"/>
        <v>6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1217</v>
      </c>
      <c r="AP293" t="s">
        <v>1244</v>
      </c>
      <c r="AQ293">
        <v>-21.99561089213935</v>
      </c>
      <c r="AR293">
        <v>-38.851328582012187</v>
      </c>
      <c r="AS293">
        <v>10.747663551401864</v>
      </c>
      <c r="AT293">
        <v>21.99561089213935</v>
      </c>
      <c r="AU293">
        <v>38.851328582012187</v>
      </c>
      <c r="AV293" t="s">
        <v>1633</v>
      </c>
    </row>
    <row r="294" spans="1:48" x14ac:dyDescent="0.25">
      <c r="A294">
        <v>2.9700000000000144E-9</v>
      </c>
      <c r="B294" t="s">
        <v>923</v>
      </c>
      <c r="C294" s="3">
        <v>14</v>
      </c>
      <c r="D294" s="3">
        <v>6</v>
      </c>
      <c r="E294" s="3">
        <v>10</v>
      </c>
      <c r="F294" s="3">
        <v>30</v>
      </c>
      <c r="G294" s="4">
        <v>210</v>
      </c>
      <c r="H294" s="4">
        <v>188.52</v>
      </c>
      <c r="I294" s="5">
        <v>101912.30769480001</v>
      </c>
      <c r="J294" s="4">
        <v>26.458947368421054</v>
      </c>
      <c r="K294" s="4">
        <v>23.482810164424514</v>
      </c>
      <c r="L294" s="4">
        <v>14.535237034164087</v>
      </c>
      <c r="M294" s="4">
        <v>13.896869672077361</v>
      </c>
      <c r="N294" s="4">
        <v>7.125</v>
      </c>
      <c r="O294" s="4">
        <v>12.20472440944881</v>
      </c>
      <c r="P294" s="4">
        <v>2.066624230850838</v>
      </c>
      <c r="Q294" s="36" t="str">
        <f t="shared" si="98"/>
        <v xml:space="preserve"> </v>
      </c>
      <c r="R294" t="str">
        <f t="shared" si="99"/>
        <v xml:space="preserve"> </v>
      </c>
      <c r="S294" s="37" t="str">
        <f t="shared" si="100"/>
        <v/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 t="str">
        <f t="shared" si="91"/>
        <v xml:space="preserve"> 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>
        <f t="shared" si="109"/>
        <v>2.0666242338208378</v>
      </c>
      <c r="AH294" t="str">
        <f t="shared" si="110"/>
        <v xml:space="preserve"> </v>
      </c>
      <c r="AI294">
        <f t="shared" si="94"/>
        <v>190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923</v>
      </c>
      <c r="AP294" t="s">
        <v>1242</v>
      </c>
      <c r="AQ294">
        <v>-45.450481041494186</v>
      </c>
      <c r="AR294">
        <v>-16.243580516115319</v>
      </c>
      <c r="AS294">
        <v>11.394016549968168</v>
      </c>
      <c r="AT294">
        <v>45.450481041494186</v>
      </c>
      <c r="AU294">
        <v>16.243580516115319</v>
      </c>
      <c r="AV294" t="s">
        <v>1634</v>
      </c>
    </row>
    <row r="295" spans="1:48" x14ac:dyDescent="0.25">
      <c r="A295">
        <v>2.9800000000000145E-9</v>
      </c>
      <c r="B295" t="s">
        <v>666</v>
      </c>
      <c r="C295" s="3">
        <v>14</v>
      </c>
      <c r="D295" s="3">
        <v>0</v>
      </c>
      <c r="E295" s="3">
        <v>2</v>
      </c>
      <c r="F295" s="3">
        <v>16</v>
      </c>
      <c r="G295" s="4">
        <v>36.5</v>
      </c>
      <c r="H295" s="4">
        <v>32.06</v>
      </c>
      <c r="I295" s="5">
        <v>9881.0532618000016</v>
      </c>
      <c r="J295" s="4">
        <v>13.777395788568974</v>
      </c>
      <c r="K295" s="4">
        <v>12.513661202185794</v>
      </c>
      <c r="L295" s="4">
        <v>11.691292097560977</v>
      </c>
      <c r="M295" s="4">
        <v>10.734761006924813</v>
      </c>
      <c r="N295" s="4">
        <v>2.327</v>
      </c>
      <c r="O295" s="4">
        <v>6.2557077625570781</v>
      </c>
      <c r="P295" s="4" t="s">
        <v>137</v>
      </c>
      <c r="Q295" s="36">
        <f t="shared" si="98"/>
        <v>87.500000002980002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 t="str">
        <f t="shared" si="91"/>
        <v xml:space="preserve"> </v>
      </c>
      <c r="AD295" s="1" t="str">
        <f t="shared" si="108"/>
        <v xml:space="preserve"> </v>
      </c>
      <c r="AE295">
        <f t="shared" si="92"/>
        <v>21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666</v>
      </c>
      <c r="AP295" t="s">
        <v>1248</v>
      </c>
      <c r="AQ295">
        <v>24.262714723938071</v>
      </c>
      <c r="AR295">
        <v>6.5004821671688866</v>
      </c>
      <c r="AS295">
        <v>13.849033063006843</v>
      </c>
      <c r="AT295">
        <v>-24.262714723938071</v>
      </c>
      <c r="AU295">
        <v>-6.5004821671688866</v>
      </c>
      <c r="AV295" t="s">
        <v>1635</v>
      </c>
    </row>
    <row r="296" spans="1:48" x14ac:dyDescent="0.25">
      <c r="A296">
        <v>2.9900000000000147E-9</v>
      </c>
      <c r="B296" t="s">
        <v>368</v>
      </c>
      <c r="C296" s="3">
        <v>7</v>
      </c>
      <c r="D296" s="3">
        <v>0</v>
      </c>
      <c r="E296" s="3">
        <v>12</v>
      </c>
      <c r="F296" s="3">
        <v>19</v>
      </c>
      <c r="G296" s="4">
        <v>126</v>
      </c>
      <c r="H296" s="4">
        <v>110.13</v>
      </c>
      <c r="I296" s="5">
        <v>106323.13100375999</v>
      </c>
      <c r="J296" s="4">
        <v>19.229963331587218</v>
      </c>
      <c r="K296" s="4">
        <v>16.528590724898692</v>
      </c>
      <c r="L296" s="4">
        <v>15.278606164383563</v>
      </c>
      <c r="M296" s="4">
        <v>13.710053608012748</v>
      </c>
      <c r="N296" s="4">
        <v>5.7270000000000003</v>
      </c>
      <c r="O296" s="4">
        <v>3.1891891891891984</v>
      </c>
      <c r="P296" s="4">
        <v>2.4752565150276951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2.4752565180176949</v>
      </c>
      <c r="AH296" t="str">
        <f t="shared" si="110"/>
        <v xml:space="preserve"> </v>
      </c>
      <c r="AI296">
        <f t="shared" si="94"/>
        <v>155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368</v>
      </c>
      <c r="AP296" t="s">
        <v>1313</v>
      </c>
      <c r="AQ296">
        <v>-5.711212847715319</v>
      </c>
      <c r="AR296">
        <v>-22.188573992228378</v>
      </c>
      <c r="AS296">
        <v>14.410242440751841</v>
      </c>
      <c r="AT296">
        <v>5.711212847715319</v>
      </c>
      <c r="AU296">
        <v>22.188573992228378</v>
      </c>
      <c r="AV296" t="s">
        <v>1636</v>
      </c>
    </row>
    <row r="297" spans="1:48" x14ac:dyDescent="0.25">
      <c r="A297">
        <v>3.0000000000000149E-9</v>
      </c>
      <c r="B297" t="s">
        <v>526</v>
      </c>
      <c r="C297" s="3">
        <v>14</v>
      </c>
      <c r="D297" s="3">
        <v>0</v>
      </c>
      <c r="E297" s="3">
        <v>10</v>
      </c>
      <c r="F297" s="3">
        <v>24</v>
      </c>
      <c r="G297" s="4">
        <v>390</v>
      </c>
      <c r="H297" s="4">
        <v>392.66</v>
      </c>
      <c r="I297" s="5">
        <v>110886.20274266</v>
      </c>
      <c r="J297" s="4">
        <v>18.500753863550699</v>
      </c>
      <c r="K297" s="4">
        <v>15.464534677641684</v>
      </c>
      <c r="L297" s="4">
        <v>13.040798632040257</v>
      </c>
      <c r="M297" s="4">
        <v>11.621194534884406</v>
      </c>
      <c r="N297" s="4">
        <v>21.224</v>
      </c>
      <c r="O297" s="4">
        <v>20.659465605457651</v>
      </c>
      <c r="P297" s="4">
        <v>2.4682931798502521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2.4682931828502519</v>
      </c>
      <c r="AH297" t="str">
        <f t="shared" si="110"/>
        <v xml:space="preserve"> </v>
      </c>
      <c r="AI297">
        <f t="shared" si="94"/>
        <v>158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526</v>
      </c>
      <c r="AP297" t="s">
        <v>1244</v>
      </c>
      <c r="AQ297">
        <v>-1.7025927605643254</v>
      </c>
      <c r="AR297">
        <v>-4.2920127284458376</v>
      </c>
      <c r="AS297">
        <v>-0.67743085621149168</v>
      </c>
      <c r="AT297">
        <v>1.7025927605643254</v>
      </c>
      <c r="AU297">
        <v>4.2920127284458376</v>
      </c>
      <c r="AV297" t="s">
        <v>1637</v>
      </c>
    </row>
    <row r="298" spans="1:48" x14ac:dyDescent="0.25">
      <c r="A298">
        <v>3.010000000000015E-9</v>
      </c>
      <c r="B298" t="s">
        <v>371</v>
      </c>
      <c r="C298" s="3">
        <v>10</v>
      </c>
      <c r="D298" s="3">
        <v>0</v>
      </c>
      <c r="E298" s="3">
        <v>5</v>
      </c>
      <c r="F298" s="3">
        <v>15</v>
      </c>
      <c r="G298" s="4">
        <v>70.5</v>
      </c>
      <c r="H298" s="4">
        <v>61.25</v>
      </c>
      <c r="I298" s="5">
        <v>12261.802262499999</v>
      </c>
      <c r="J298" s="4">
        <v>6.5529046752968867</v>
      </c>
      <c r="K298" s="4">
        <v>5.9224521369174239</v>
      </c>
      <c r="L298" s="4" t="s">
        <v>1238</v>
      </c>
      <c r="M298" s="4" t="s">
        <v>1238</v>
      </c>
      <c r="N298" s="4">
        <v>9.3469999999999995</v>
      </c>
      <c r="O298" s="4">
        <v>10.224056603773574</v>
      </c>
      <c r="P298" s="4">
        <v>2.6710204081632658</v>
      </c>
      <c r="Q298" s="36" t="str">
        <f t="shared" si="98"/>
        <v xml:space="preserve"> </v>
      </c>
      <c r="R298" t="str">
        <f t="shared" si="99"/>
        <v xml:space="preserve"> </v>
      </c>
      <c r="S298" s="37">
        <f t="shared" si="100"/>
        <v>0.15102041117326534</v>
      </c>
      <c r="T298" s="37" t="str">
        <f t="shared" si="101"/>
        <v/>
      </c>
      <c r="U298" s="37" t="str">
        <f t="shared" si="102"/>
        <v/>
      </c>
      <c r="V298" s="37">
        <f t="shared" si="103"/>
        <v>-0.63977284357935271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8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83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2.6710204111732656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138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371</v>
      </c>
      <c r="AP298" t="s">
        <v>1246</v>
      </c>
      <c r="AQ298">
        <v>63.977284357935268</v>
      </c>
      <c r="AR298" t="e">
        <v>#VALUE!</v>
      </c>
      <c r="AS298">
        <v>15.102040816326534</v>
      </c>
      <c r="AT298">
        <v>-63.977284357935268</v>
      </c>
      <c r="AU298" t="e">
        <v>#VALUE!</v>
      </c>
      <c r="AV298" t="s">
        <v>1638</v>
      </c>
    </row>
    <row r="299" spans="1:48" x14ac:dyDescent="0.25">
      <c r="A299">
        <v>3.0200000000000152E-9</v>
      </c>
      <c r="B299" t="s">
        <v>1218</v>
      </c>
      <c r="C299" s="3">
        <v>3</v>
      </c>
      <c r="D299" s="3">
        <v>1</v>
      </c>
      <c r="E299" s="3">
        <v>8</v>
      </c>
      <c r="F299" s="3">
        <v>12</v>
      </c>
      <c r="G299" s="4">
        <v>52</v>
      </c>
      <c r="H299" s="4">
        <v>51.93</v>
      </c>
      <c r="I299" s="5">
        <v>12334.46937282</v>
      </c>
      <c r="J299" s="4">
        <v>22.977876106194689</v>
      </c>
      <c r="K299" s="4">
        <v>21.449814126394049</v>
      </c>
      <c r="L299" s="4">
        <v>14.528931643625194</v>
      </c>
      <c r="M299" s="4">
        <v>13.154846314325454</v>
      </c>
      <c r="N299" s="4">
        <v>2.2600000000000002</v>
      </c>
      <c r="O299" s="4">
        <v>4.147465437788032</v>
      </c>
      <c r="P299" s="4">
        <v>2.9077604467552476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2.9077604497752474</v>
      </c>
      <c r="AH299" t="str">
        <f t="shared" si="110"/>
        <v xml:space="preserve"> </v>
      </c>
      <c r="AI299">
        <f t="shared" si="118"/>
        <v>123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1218</v>
      </c>
      <c r="AP299" t="s">
        <v>1250</v>
      </c>
      <c r="AQ299">
        <v>-26.3142893185065</v>
      </c>
      <c r="AR299">
        <v>-16.193154013192078</v>
      </c>
      <c r="AS299">
        <v>0.13479684190256247</v>
      </c>
      <c r="AT299">
        <v>26.3142893185065</v>
      </c>
      <c r="AU299">
        <v>16.193154013192078</v>
      </c>
      <c r="AV299" t="s">
        <v>1639</v>
      </c>
    </row>
    <row r="300" spans="1:48" x14ac:dyDescent="0.25">
      <c r="A300">
        <v>3.0300000000000154E-9</v>
      </c>
      <c r="B300" t="s">
        <v>373</v>
      </c>
      <c r="C300" s="3">
        <v>22</v>
      </c>
      <c r="D300" s="3">
        <v>1</v>
      </c>
      <c r="E300" s="3">
        <v>9</v>
      </c>
      <c r="F300" s="3">
        <v>32</v>
      </c>
      <c r="G300" s="4">
        <v>121</v>
      </c>
      <c r="H300" s="4">
        <v>112.63</v>
      </c>
      <c r="I300" s="5">
        <v>86927.680597939994</v>
      </c>
      <c r="J300" s="4">
        <v>22.041095890410958</v>
      </c>
      <c r="K300" s="4">
        <v>19.652765660443205</v>
      </c>
      <c r="L300" s="4">
        <v>14.121164896922094</v>
      </c>
      <c r="M300" s="4">
        <v>13.731284391384433</v>
      </c>
      <c r="N300" s="4">
        <v>5.7309999999999999</v>
      </c>
      <c r="O300" s="4">
        <v>11.802575107296127</v>
      </c>
      <c r="P300" s="4">
        <v>1.8591849418449791</v>
      </c>
      <c r="Q300" s="36" t="str">
        <f t="shared" si="98"/>
        <v xml:space="preserve"> 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 t="str">
        <f t="shared" si="116"/>
        <v xml:space="preserve"> 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373</v>
      </c>
      <c r="AP300" t="s">
        <v>1248</v>
      </c>
      <c r="AQ300">
        <v>-21.164608527405939</v>
      </c>
      <c r="AR300">
        <v>-12.932094937184925</v>
      </c>
      <c r="AS300">
        <v>7.4314125898961247</v>
      </c>
      <c r="AT300">
        <v>21.164608527405939</v>
      </c>
      <c r="AU300">
        <v>12.932094937184925</v>
      </c>
      <c r="AV300" t="s">
        <v>1640</v>
      </c>
    </row>
    <row r="301" spans="1:48" x14ac:dyDescent="0.25">
      <c r="A301">
        <v>3.0400000000000156E-9</v>
      </c>
      <c r="B301" t="s">
        <v>642</v>
      </c>
      <c r="C301" s="3">
        <v>14</v>
      </c>
      <c r="D301" s="3">
        <v>0</v>
      </c>
      <c r="E301" s="3">
        <v>9</v>
      </c>
      <c r="F301" s="3">
        <v>23</v>
      </c>
      <c r="G301" s="4">
        <v>232.5</v>
      </c>
      <c r="H301" s="4">
        <v>234.94</v>
      </c>
      <c r="I301" s="5">
        <v>33956.582550119994</v>
      </c>
      <c r="J301" s="4">
        <v>16.450077020025205</v>
      </c>
      <c r="K301" s="4">
        <v>17.045635928317495</v>
      </c>
      <c r="L301" s="4">
        <v>11.567156900472275</v>
      </c>
      <c r="M301" s="4">
        <v>12.84701835120819</v>
      </c>
      <c r="N301" s="4">
        <v>13.782999999999999</v>
      </c>
      <c r="O301" s="4">
        <v>-5.2714776632302485</v>
      </c>
      <c r="P301" s="4">
        <v>1.8843108878862691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642</v>
      </c>
      <c r="AP301" t="s">
        <v>1293</v>
      </c>
      <c r="AQ301">
        <v>9.5704155416263319</v>
      </c>
      <c r="AR301">
        <v>7.4932365160486292</v>
      </c>
      <c r="AS301">
        <v>-1.0385630373712429</v>
      </c>
      <c r="AT301">
        <v>-9.5704155416263319</v>
      </c>
      <c r="AU301">
        <v>-7.4932365160486292</v>
      </c>
      <c r="AV301" t="s">
        <v>1641</v>
      </c>
    </row>
    <row r="302" spans="1:48" x14ac:dyDescent="0.25">
      <c r="A302">
        <v>3.0500000000000157E-9</v>
      </c>
      <c r="B302" t="s">
        <v>420</v>
      </c>
      <c r="C302" s="3">
        <v>12</v>
      </c>
      <c r="D302" s="3">
        <v>2</v>
      </c>
      <c r="E302" s="3">
        <v>10</v>
      </c>
      <c r="F302" s="3">
        <v>24</v>
      </c>
      <c r="G302" s="4">
        <v>59</v>
      </c>
      <c r="H302" s="4">
        <v>55.81</v>
      </c>
      <c r="I302" s="5">
        <v>29998.826002399997</v>
      </c>
      <c r="J302" s="4">
        <v>13.184502716749352</v>
      </c>
      <c r="K302" s="4">
        <v>10.885508094402185</v>
      </c>
      <c r="L302" s="4">
        <v>7.2289400705664848</v>
      </c>
      <c r="M302" s="4">
        <v>6.4122967798697497</v>
      </c>
      <c r="N302" s="4">
        <v>4.2329999999999997</v>
      </c>
      <c r="O302" s="4">
        <v>-0.16509433962265474</v>
      </c>
      <c r="P302" s="4">
        <v>1.3492205697903601</v>
      </c>
      <c r="Q302" s="36" t="str">
        <f t="shared" si="98"/>
        <v xml:space="preserve"> 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 t="str">
        <f t="shared" si="103"/>
        <v/>
      </c>
      <c r="W302" s="37" t="str">
        <f t="shared" si="104"/>
        <v/>
      </c>
      <c r="X302" s="37">
        <f t="shared" si="105"/>
        <v>-0.42187535355360384</v>
      </c>
      <c r="Y302" t="str">
        <f t="shared" si="113"/>
        <v xml:space="preserve"> </v>
      </c>
      <c r="Z302" s="1" t="str">
        <f t="shared" si="106"/>
        <v xml:space="preserve"> </v>
      </c>
      <c r="AA302" t="str">
        <f t="shared" si="114"/>
        <v xml:space="preserve"> </v>
      </c>
      <c r="AB302" s="1">
        <f t="shared" si="107"/>
        <v>41</v>
      </c>
      <c r="AC302" t="str">
        <f t="shared" si="115"/>
        <v xml:space="preserve"> 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420</v>
      </c>
      <c r="AP302" t="s">
        <v>1244</v>
      </c>
      <c r="AQ302">
        <v>27.52197448592154</v>
      </c>
      <c r="AR302">
        <v>42.187535355360382</v>
      </c>
      <c r="AS302">
        <v>5.7158215373589005</v>
      </c>
      <c r="AT302">
        <v>-27.52197448592154</v>
      </c>
      <c r="AU302">
        <v>-42.187535355360382</v>
      </c>
      <c r="AV302" t="s">
        <v>1642</v>
      </c>
    </row>
    <row r="303" spans="1:48" x14ac:dyDescent="0.25">
      <c r="A303">
        <v>3.0600000000000159E-9</v>
      </c>
      <c r="B303" t="s">
        <v>1219</v>
      </c>
      <c r="C303" s="3">
        <v>5</v>
      </c>
      <c r="D303" s="3">
        <v>0</v>
      </c>
      <c r="E303" s="3">
        <v>1</v>
      </c>
      <c r="F303" s="3">
        <v>6</v>
      </c>
      <c r="G303" s="4">
        <v>77</v>
      </c>
      <c r="H303" s="4">
        <v>73.19</v>
      </c>
      <c r="I303" s="5">
        <v>10661.8983575</v>
      </c>
      <c r="J303" s="4">
        <v>22.758084577114428</v>
      </c>
      <c r="K303" s="4">
        <v>21.128752886836025</v>
      </c>
      <c r="L303" s="4">
        <v>14.394118691070439</v>
      </c>
      <c r="M303" s="4">
        <v>13.804572340425533</v>
      </c>
      <c r="N303" s="4">
        <v>3.464</v>
      </c>
      <c r="O303" s="4">
        <v>7.5776397515527876</v>
      </c>
      <c r="P303" s="4">
        <v>1.1381336248121328</v>
      </c>
      <c r="Q303" s="36">
        <f t="shared" si="98"/>
        <v>83.333333336393324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>
        <f t="shared" si="116"/>
        <v>31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1219</v>
      </c>
      <c r="AP303" t="s">
        <v>1239</v>
      </c>
      <c r="AQ303">
        <v>-25.106048371184286</v>
      </c>
      <c r="AR303">
        <v>-15.115005767788169</v>
      </c>
      <c r="AS303">
        <v>5.2056291843147973</v>
      </c>
      <c r="AT303">
        <v>25.106048371184286</v>
      </c>
      <c r="AU303">
        <v>15.115005767788169</v>
      </c>
      <c r="AV303" t="s">
        <v>1643</v>
      </c>
    </row>
    <row r="304" spans="1:48" x14ac:dyDescent="0.25">
      <c r="A304">
        <v>3.0700000000000161E-9</v>
      </c>
      <c r="B304" t="s">
        <v>223</v>
      </c>
      <c r="C304" s="3">
        <v>10</v>
      </c>
      <c r="D304" s="3">
        <v>1</v>
      </c>
      <c r="E304" s="3">
        <v>12</v>
      </c>
      <c r="F304" s="3">
        <v>23</v>
      </c>
      <c r="G304" s="4">
        <v>91</v>
      </c>
      <c r="H304" s="4">
        <v>89.67</v>
      </c>
      <c r="I304" s="5">
        <v>30061.483891740001</v>
      </c>
      <c r="J304" s="4">
        <v>8.7355090112031171</v>
      </c>
      <c r="K304" s="4">
        <v>7.5952905302388611</v>
      </c>
      <c r="L304" s="4">
        <v>6.7483585223694904</v>
      </c>
      <c r="M304" s="4">
        <v>6.1782254462986064</v>
      </c>
      <c r="N304" s="4">
        <v>10.265000000000001</v>
      </c>
      <c r="O304" s="4">
        <v>-9.4317981295217841</v>
      </c>
      <c r="P304" s="4">
        <v>5.0975800156128024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-0.5197904247172539</v>
      </c>
      <c r="W304" s="37" t="str">
        <f t="shared" si="104"/>
        <v/>
      </c>
      <c r="X304" s="37">
        <f t="shared" si="105"/>
        <v>-0.46030920899131766</v>
      </c>
      <c r="Y304" t="str">
        <f t="shared" si="113"/>
        <v xml:space="preserve"> </v>
      </c>
      <c r="Z304" s="1">
        <f t="shared" si="106"/>
        <v>27</v>
      </c>
      <c r="AA304" t="str">
        <f t="shared" si="114"/>
        <v xml:space="preserve"> </v>
      </c>
      <c r="AB304" s="1">
        <f t="shared" si="107"/>
        <v>29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5.0975800186828026</v>
      </c>
      <c r="AH304" t="str">
        <f t="shared" si="110"/>
        <v xml:space="preserve"> </v>
      </c>
      <c r="AI304">
        <f t="shared" si="118"/>
        <v>21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223</v>
      </c>
      <c r="AP304" t="s">
        <v>1242</v>
      </c>
      <c r="AQ304">
        <v>51.979042471725393</v>
      </c>
      <c r="AR304">
        <v>46.030920899131765</v>
      </c>
      <c r="AS304">
        <v>1.4832162373145996</v>
      </c>
      <c r="AT304">
        <v>-51.979042471725393</v>
      </c>
      <c r="AU304">
        <v>-46.030920899131765</v>
      </c>
      <c r="AV304" t="s">
        <v>1644</v>
      </c>
    </row>
    <row r="305" spans="1:48" x14ac:dyDescent="0.25">
      <c r="A305">
        <v>3.0800000000000162E-9</v>
      </c>
      <c r="B305" t="s">
        <v>328</v>
      </c>
      <c r="C305" s="3">
        <v>2</v>
      </c>
      <c r="D305" s="3">
        <v>5</v>
      </c>
      <c r="E305" s="3">
        <v>10</v>
      </c>
      <c r="F305" s="3">
        <v>17</v>
      </c>
      <c r="G305" s="4">
        <v>18</v>
      </c>
      <c r="H305" s="4">
        <v>17.420000000000002</v>
      </c>
      <c r="I305" s="5">
        <v>5381.297436060001</v>
      </c>
      <c r="J305" s="4">
        <v>4.3757849786485812</v>
      </c>
      <c r="K305" s="4">
        <v>6.2504485109436674</v>
      </c>
      <c r="L305" s="4">
        <v>4.5738357610317228</v>
      </c>
      <c r="M305" s="4">
        <v>5.4726954661970382</v>
      </c>
      <c r="N305" s="4">
        <v>2.7869999999999999</v>
      </c>
      <c r="O305" s="4">
        <v>-33.325358851674636</v>
      </c>
      <c r="P305" s="4">
        <v>8.6681974741676218</v>
      </c>
      <c r="Q305" s="36" t="str">
        <f t="shared" si="98"/>
        <v xml:space="preserve"> 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>
        <f t="shared" si="103"/>
        <v>-0.75945376011511323</v>
      </c>
      <c r="W305" s="37" t="str">
        <f t="shared" si="104"/>
        <v/>
      </c>
      <c r="X305" s="37">
        <f t="shared" si="105"/>
        <v>-0.63421370817324596</v>
      </c>
      <c r="Y305" t="str">
        <f t="shared" si="113"/>
        <v xml:space="preserve"> </v>
      </c>
      <c r="Z305" s="1">
        <f t="shared" si="106"/>
        <v>2</v>
      </c>
      <c r="AA305" t="str">
        <f t="shared" si="114"/>
        <v xml:space="preserve"> </v>
      </c>
      <c r="AB305" s="1">
        <f t="shared" si="107"/>
        <v>5</v>
      </c>
      <c r="AC305" t="str">
        <f t="shared" si="115"/>
        <v xml:space="preserve"> 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>
        <f t="shared" si="109"/>
        <v>8.668197477247622</v>
      </c>
      <c r="AH305" t="str">
        <f t="shared" si="110"/>
        <v xml:space="preserve"> </v>
      </c>
      <c r="AI305">
        <f t="shared" si="118"/>
        <v>2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328</v>
      </c>
      <c r="AP305" t="s">
        <v>1248</v>
      </c>
      <c r="AQ305">
        <v>75.945376011511328</v>
      </c>
      <c r="AR305">
        <v>63.421370817324593</v>
      </c>
      <c r="AS305">
        <v>3.3295063145809323</v>
      </c>
      <c r="AT305">
        <v>-75.945376011511328</v>
      </c>
      <c r="AU305">
        <v>-63.421370817324593</v>
      </c>
      <c r="AV305" t="s">
        <v>1645</v>
      </c>
    </row>
    <row r="306" spans="1:48" x14ac:dyDescent="0.25">
      <c r="A306">
        <v>3.0900000000000164E-9</v>
      </c>
      <c r="B306" t="s">
        <v>603</v>
      </c>
      <c r="C306" s="3">
        <v>39</v>
      </c>
      <c r="D306" s="3">
        <v>1</v>
      </c>
      <c r="E306" s="3">
        <v>2</v>
      </c>
      <c r="F306" s="3">
        <v>42</v>
      </c>
      <c r="G306" s="4">
        <v>313.5</v>
      </c>
      <c r="H306" s="4">
        <v>274.08</v>
      </c>
      <c r="I306" s="5">
        <v>278070.45871535997</v>
      </c>
      <c r="J306" s="4">
        <v>35.926071569012976</v>
      </c>
      <c r="K306" s="4">
        <v>30.382440971067506</v>
      </c>
      <c r="L306" s="4">
        <v>27.519131120709481</v>
      </c>
      <c r="M306" s="4">
        <v>23.689394833207537</v>
      </c>
      <c r="N306" s="4">
        <v>7.6290000000000004</v>
      </c>
      <c r="O306" s="4">
        <v>17.550077041602467</v>
      </c>
      <c r="P306" s="4">
        <v>0.49839462930531242</v>
      </c>
      <c r="Q306" s="36">
        <f t="shared" si="98"/>
        <v>92.857142860232855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/>
      </c>
      <c r="V306" s="37" t="str">
        <f t="shared" si="103"/>
        <v/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9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603</v>
      </c>
      <c r="AP306" t="s">
        <v>1293</v>
      </c>
      <c r="AQ306">
        <v>-97.493283420666813</v>
      </c>
      <c r="AR306">
        <v>-120.08050688439948</v>
      </c>
      <c r="AS306">
        <v>14.382661996497381</v>
      </c>
      <c r="AT306">
        <v>97.493283420666813</v>
      </c>
      <c r="AU306">
        <v>120.08050688439948</v>
      </c>
      <c r="AV306" t="s">
        <v>1646</v>
      </c>
    </row>
    <row r="307" spans="1:48" x14ac:dyDescent="0.25">
      <c r="A307">
        <v>3.1000000000000166E-9</v>
      </c>
      <c r="B307" t="s">
        <v>624</v>
      </c>
      <c r="C307" s="3">
        <v>8</v>
      </c>
      <c r="D307" s="3">
        <v>1</v>
      </c>
      <c r="E307" s="3">
        <v>8</v>
      </c>
      <c r="F307" s="3">
        <v>17</v>
      </c>
      <c r="G307" s="4">
        <v>130</v>
      </c>
      <c r="H307" s="4">
        <v>128.06</v>
      </c>
      <c r="I307" s="5">
        <v>14604.53726134</v>
      </c>
      <c r="J307" s="4" t="s">
        <v>1238</v>
      </c>
      <c r="K307" s="4" t="s">
        <v>1238</v>
      </c>
      <c r="L307" s="4">
        <v>20.954560601372304</v>
      </c>
      <c r="M307" s="4">
        <v>20.18701435958263</v>
      </c>
      <c r="N307" s="4">
        <v>2.2370000000000001</v>
      </c>
      <c r="O307" s="4">
        <v>12.074148296593192</v>
      </c>
      <c r="P307" s="4">
        <v>3.1250976104950805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3.1250976135950803</v>
      </c>
      <c r="AH307" t="str">
        <f t="shared" si="110"/>
        <v xml:space="preserve"> </v>
      </c>
      <c r="AI307">
        <f t="shared" si="118"/>
        <v>104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624</v>
      </c>
      <c r="AP307" t="s">
        <v>1254</v>
      </c>
      <c r="AQ307" t="e">
        <v>#VALUE!</v>
      </c>
      <c r="AR307">
        <v>-67.581247331583171</v>
      </c>
      <c r="AS307">
        <v>1.5149148836482773</v>
      </c>
      <c r="AT307" t="e">
        <v>#VALUE!</v>
      </c>
      <c r="AU307">
        <v>67.581247331583171</v>
      </c>
      <c r="AV307" t="s">
        <v>1647</v>
      </c>
    </row>
    <row r="308" spans="1:48" x14ac:dyDescent="0.25">
      <c r="A308">
        <v>3.1100000000000168E-9</v>
      </c>
      <c r="B308" t="s">
        <v>652</v>
      </c>
      <c r="C308" s="3">
        <v>4</v>
      </c>
      <c r="D308" s="3">
        <v>2</v>
      </c>
      <c r="E308" s="3">
        <v>13</v>
      </c>
      <c r="F308" s="3">
        <v>19</v>
      </c>
      <c r="G308" s="4">
        <v>33.5</v>
      </c>
      <c r="H308" s="4">
        <v>33.33</v>
      </c>
      <c r="I308" s="5">
        <v>4708.3752153900004</v>
      </c>
      <c r="J308" s="4" t="s">
        <v>1238</v>
      </c>
      <c r="K308" s="4" t="s">
        <v>1238</v>
      </c>
      <c r="L308" s="4">
        <v>12.57325821596244</v>
      </c>
      <c r="M308" s="4">
        <v>12.284880733944954</v>
      </c>
      <c r="N308" s="4">
        <v>0.42</v>
      </c>
      <c r="O308" s="4">
        <v>-36.842105263157897</v>
      </c>
      <c r="P308" s="4">
        <v>9.0099009900990108</v>
      </c>
      <c r="Q308" s="36" t="str">
        <f t="shared" si="98"/>
        <v xml:space="preserve"> 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 xml:space="preserve"> </v>
      </c>
      <c r="V308" s="37" t="str">
        <f t="shared" si="103"/>
        <v xml:space="preserve"> </v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>
        <f t="shared" si="109"/>
        <v>9.0099009932090102</v>
      </c>
      <c r="AH308" t="str">
        <f t="shared" si="110"/>
        <v xml:space="preserve"> </v>
      </c>
      <c r="AI308">
        <f t="shared" si="118"/>
        <v>1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652</v>
      </c>
      <c r="AP308" t="s">
        <v>1254</v>
      </c>
      <c r="AQ308" t="e">
        <v>#VALUE!</v>
      </c>
      <c r="AR308">
        <v>-0.55292186442090774</v>
      </c>
      <c r="AS308">
        <v>0.51005100510050916</v>
      </c>
      <c r="AT308" t="e">
        <v>#VALUE!</v>
      </c>
      <c r="AU308">
        <v>0.55292186442090774</v>
      </c>
      <c r="AV308" t="s">
        <v>1648</v>
      </c>
    </row>
    <row r="309" spans="1:48" x14ac:dyDescent="0.25">
      <c r="A309">
        <v>3.1200000000000169E-9</v>
      </c>
      <c r="B309" t="s">
        <v>457</v>
      </c>
      <c r="C309" s="3">
        <v>8</v>
      </c>
      <c r="D309" s="3">
        <v>0</v>
      </c>
      <c r="E309" s="3">
        <v>17</v>
      </c>
      <c r="F309" s="3">
        <v>25</v>
      </c>
      <c r="G309" s="4">
        <v>135</v>
      </c>
      <c r="H309" s="4">
        <v>130.47999999999999</v>
      </c>
      <c r="I309" s="5">
        <v>42974.738964079996</v>
      </c>
      <c r="J309" s="4">
        <v>21.652837703285762</v>
      </c>
      <c r="K309" s="4">
        <v>19.530010477473432</v>
      </c>
      <c r="L309" s="4">
        <v>14.979104531304047</v>
      </c>
      <c r="M309" s="4">
        <v>14.139812969372429</v>
      </c>
      <c r="N309" s="4">
        <v>6.0259999999999998</v>
      </c>
      <c r="O309" s="4">
        <v>-2.9629629629629655</v>
      </c>
      <c r="P309" s="4">
        <v>1.5465971796443903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457</v>
      </c>
      <c r="AP309" t="s">
        <v>1248</v>
      </c>
      <c r="AQ309">
        <v>-19.030270403544726</v>
      </c>
      <c r="AR309">
        <v>-19.793350431872536</v>
      </c>
      <c r="AS309">
        <v>3.4641324340895174</v>
      </c>
      <c r="AT309">
        <v>19.030270403544726</v>
      </c>
      <c r="AU309">
        <v>19.793350431872536</v>
      </c>
      <c r="AV309" t="s">
        <v>1649</v>
      </c>
    </row>
    <row r="310" spans="1:48" x14ac:dyDescent="0.25">
      <c r="A310">
        <v>3.1300000000000171E-9</v>
      </c>
      <c r="B310" t="s">
        <v>376</v>
      </c>
      <c r="C310" s="3">
        <v>13</v>
      </c>
      <c r="D310" s="3">
        <v>0</v>
      </c>
      <c r="E310" s="3">
        <v>5</v>
      </c>
      <c r="F310" s="3">
        <v>18</v>
      </c>
      <c r="G310" s="4">
        <v>49</v>
      </c>
      <c r="H310" s="4">
        <v>42.72</v>
      </c>
      <c r="I310" s="5">
        <v>12365.56057632</v>
      </c>
      <c r="J310" s="4">
        <v>16.005994754589732</v>
      </c>
      <c r="K310" s="4">
        <v>14.451962110960757</v>
      </c>
      <c r="L310" s="4">
        <v>10.839642787263601</v>
      </c>
      <c r="M310" s="4">
        <v>10.298490129306122</v>
      </c>
      <c r="N310" s="4">
        <v>2.669</v>
      </c>
      <c r="O310" s="4">
        <v>6.7600000000000025</v>
      </c>
      <c r="P310" s="4">
        <v>1.1844569288389515</v>
      </c>
      <c r="Q310" s="36">
        <f t="shared" si="98"/>
        <v>72.222222225352226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 t="str">
        <f t="shared" si="115"/>
        <v xml:space="preserve"> </v>
      </c>
      <c r="AD310" s="1" t="str">
        <f t="shared" si="108"/>
        <v xml:space="preserve"> </v>
      </c>
      <c r="AE310">
        <f t="shared" si="116"/>
        <v>67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376</v>
      </c>
      <c r="AP310" t="s">
        <v>1244</v>
      </c>
      <c r="AQ310">
        <v>12.011630538965079</v>
      </c>
      <c r="AR310">
        <v>13.311431650851691</v>
      </c>
      <c r="AS310">
        <v>14.700374531835214</v>
      </c>
      <c r="AT310">
        <v>-12.011630538965079</v>
      </c>
      <c r="AU310">
        <v>-13.311431650851691</v>
      </c>
      <c r="AV310" t="s">
        <v>1650</v>
      </c>
    </row>
    <row r="311" spans="1:48" x14ac:dyDescent="0.25">
      <c r="A311">
        <v>3.1400000000000173E-9</v>
      </c>
      <c r="B311" t="s">
        <v>243</v>
      </c>
      <c r="C311" s="3">
        <v>26</v>
      </c>
      <c r="D311" s="3">
        <v>0</v>
      </c>
      <c r="E311" s="3">
        <v>9</v>
      </c>
      <c r="F311" s="3">
        <v>35</v>
      </c>
      <c r="G311" s="4">
        <v>230</v>
      </c>
      <c r="H311" s="4">
        <v>207.4</v>
      </c>
      <c r="I311" s="5">
        <v>157508.72168759999</v>
      </c>
      <c r="J311" s="4">
        <v>25.824928402440541</v>
      </c>
      <c r="K311" s="4">
        <v>23.686614892645043</v>
      </c>
      <c r="L311" s="4">
        <v>18.651313017341042</v>
      </c>
      <c r="M311" s="4">
        <v>17.621389454567634</v>
      </c>
      <c r="N311" s="4">
        <v>8.0310000000000006</v>
      </c>
      <c r="O311" s="4">
        <v>1.6582278481012687</v>
      </c>
      <c r="P311" s="4">
        <v>2.398264223722276</v>
      </c>
      <c r="Q311" s="36">
        <f t="shared" si="98"/>
        <v>74.285714288854294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55</v>
      </c>
      <c r="AF311" t="str">
        <f t="shared" si="117"/>
        <v xml:space="preserve"> </v>
      </c>
      <c r="AG311">
        <f t="shared" si="109"/>
        <v>2.3982642268622758</v>
      </c>
      <c r="AH311" t="str">
        <f t="shared" si="110"/>
        <v xml:space="preserve"> </v>
      </c>
      <c r="AI311">
        <f t="shared" si="118"/>
        <v>161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243</v>
      </c>
      <c r="AP311" t="s">
        <v>1248</v>
      </c>
      <c r="AQ311">
        <v>-41.965143461460322</v>
      </c>
      <c r="AR311">
        <v>-49.161338158200827</v>
      </c>
      <c r="AS311">
        <v>10.896817743490828</v>
      </c>
      <c r="AT311">
        <v>41.965143461460322</v>
      </c>
      <c r="AU311">
        <v>49.161338158200827</v>
      </c>
      <c r="AV311" t="s">
        <v>1651</v>
      </c>
    </row>
    <row r="312" spans="1:48" x14ac:dyDescent="0.25">
      <c r="A312">
        <v>3.1500000000000175E-9</v>
      </c>
      <c r="B312" t="s">
        <v>508</v>
      </c>
      <c r="C312" s="3">
        <v>16</v>
      </c>
      <c r="D312" s="3">
        <v>0</v>
      </c>
      <c r="E312" s="3">
        <v>6</v>
      </c>
      <c r="F312" s="3">
        <v>22</v>
      </c>
      <c r="G312" s="4">
        <v>104</v>
      </c>
      <c r="H312" s="4">
        <v>94.45</v>
      </c>
      <c r="I312" s="5">
        <v>22483.2189645</v>
      </c>
      <c r="J312" s="4">
        <v>14.586872586872586</v>
      </c>
      <c r="K312" s="4">
        <v>16.161875427789184</v>
      </c>
      <c r="L312" s="4">
        <v>14.436378236313818</v>
      </c>
      <c r="M312" s="4">
        <v>14.475069076881672</v>
      </c>
      <c r="N312" s="4">
        <v>5.8440000000000003</v>
      </c>
      <c r="O312" s="4">
        <v>-10.778625954198466</v>
      </c>
      <c r="P312" s="4">
        <v>1.4653255690841716</v>
      </c>
      <c r="Q312" s="36">
        <f t="shared" si="98"/>
        <v>72.72727273042274</v>
      </c>
      <c r="R312" t="str">
        <f t="shared" si="99"/>
        <v xml:space="preserve"> </v>
      </c>
      <c r="S312" s="37" t="str">
        <f t="shared" si="100"/>
        <v/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 t="str">
        <f t="shared" si="115"/>
        <v xml:space="preserve"> </v>
      </c>
      <c r="AD312" s="1" t="str">
        <f t="shared" si="108"/>
        <v xml:space="preserve"> </v>
      </c>
      <c r="AE312">
        <f t="shared" si="116"/>
        <v>61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508</v>
      </c>
      <c r="AP312" t="s">
        <v>1293</v>
      </c>
      <c r="AQ312">
        <v>19.812847990172578</v>
      </c>
      <c r="AR312">
        <v>-15.452970731037619</v>
      </c>
      <c r="AS312">
        <v>10.111169931180509</v>
      </c>
      <c r="AT312">
        <v>-19.812847990172578</v>
      </c>
      <c r="AU312">
        <v>15.452970731037619</v>
      </c>
      <c r="AV312" t="s">
        <v>1652</v>
      </c>
    </row>
    <row r="313" spans="1:48" x14ac:dyDescent="0.25">
      <c r="A313">
        <v>3.1600000000000176E-9</v>
      </c>
      <c r="B313" t="s">
        <v>525</v>
      </c>
      <c r="C313" s="3">
        <v>6</v>
      </c>
      <c r="D313" s="3">
        <v>0</v>
      </c>
      <c r="E313" s="3">
        <v>15</v>
      </c>
      <c r="F313" s="3">
        <v>21</v>
      </c>
      <c r="G313" s="4">
        <v>155</v>
      </c>
      <c r="H313" s="4">
        <v>144.16</v>
      </c>
      <c r="I313" s="5">
        <v>26655.77866</v>
      </c>
      <c r="J313" s="4">
        <v>10.643041712809154</v>
      </c>
      <c r="K313" s="4">
        <v>10.04739336492891</v>
      </c>
      <c r="L313" s="4">
        <v>8.95633601702405</v>
      </c>
      <c r="M313" s="4">
        <v>8.8407669880777568</v>
      </c>
      <c r="N313" s="4">
        <v>14.348000000000001</v>
      </c>
      <c r="O313" s="4">
        <v>5.7332350773765697</v>
      </c>
      <c r="P313" s="4">
        <v>1.1584350721420644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>
        <f t="shared" si="103"/>
        <v>-0.41492928070132851</v>
      </c>
      <c r="W313" s="37" t="str">
        <f t="shared" si="104"/>
        <v/>
      </c>
      <c r="X313" s="37" t="str">
        <f t="shared" si="105"/>
        <v/>
      </c>
      <c r="Y313" t="str">
        <f t="shared" si="113"/>
        <v xml:space="preserve"> </v>
      </c>
      <c r="Z313" s="1">
        <f t="shared" si="106"/>
        <v>63</v>
      </c>
      <c r="AA313" t="str">
        <f t="shared" si="114"/>
        <v xml:space="preserve"> 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525</v>
      </c>
      <c r="AP313" t="s">
        <v>1313</v>
      </c>
      <c r="AQ313">
        <v>41.492928070132848</v>
      </c>
      <c r="AR313">
        <v>28.372921303089516</v>
      </c>
      <c r="AS313">
        <v>7.5194228634850147</v>
      </c>
      <c r="AT313">
        <v>-41.492928070132848</v>
      </c>
      <c r="AU313">
        <v>-28.372921303089516</v>
      </c>
      <c r="AV313" t="s">
        <v>1653</v>
      </c>
    </row>
    <row r="314" spans="1:48" x14ac:dyDescent="0.25">
      <c r="A314">
        <v>3.1700000000000178E-9</v>
      </c>
      <c r="B314" t="s">
        <v>580</v>
      </c>
      <c r="C314" s="3">
        <v>7</v>
      </c>
      <c r="D314" s="3">
        <v>1</v>
      </c>
      <c r="E314" s="3">
        <v>10</v>
      </c>
      <c r="F314" s="3">
        <v>18</v>
      </c>
      <c r="G314" s="4">
        <v>216</v>
      </c>
      <c r="H314" s="4">
        <v>213.33</v>
      </c>
      <c r="I314" s="5">
        <v>40362.036</v>
      </c>
      <c r="J314" s="4">
        <v>26.576554129811882</v>
      </c>
      <c r="K314" s="4">
        <v>24.126894367790094</v>
      </c>
      <c r="L314" s="4">
        <v>19.95618835470534</v>
      </c>
      <c r="M314" s="4">
        <v>18.397850210528354</v>
      </c>
      <c r="N314" s="4">
        <v>8.027000000000001</v>
      </c>
      <c r="O314" s="4">
        <v>8.6197564276048766</v>
      </c>
      <c r="P314" s="4">
        <v>1.0622040969390145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580</v>
      </c>
      <c r="AP314" t="s">
        <v>1246</v>
      </c>
      <c r="AQ314">
        <v>-46.096990510666956</v>
      </c>
      <c r="AR314">
        <v>-59.596901127409964</v>
      </c>
      <c r="AS314">
        <v>1.2515820559696245</v>
      </c>
      <c r="AT314">
        <v>46.096990510666956</v>
      </c>
      <c r="AU314">
        <v>59.596901127409964</v>
      </c>
      <c r="AV314" t="s">
        <v>1654</v>
      </c>
    </row>
    <row r="315" spans="1:48" x14ac:dyDescent="0.25">
      <c r="A315">
        <v>3.180000000000018E-9</v>
      </c>
      <c r="B315" t="s">
        <v>348</v>
      </c>
      <c r="C315" s="3">
        <v>18</v>
      </c>
      <c r="D315" s="3">
        <v>0</v>
      </c>
      <c r="E315" s="3">
        <v>5</v>
      </c>
      <c r="F315" s="3">
        <v>23</v>
      </c>
      <c r="G315" s="4">
        <v>61</v>
      </c>
      <c r="H315" s="4">
        <v>54.05</v>
      </c>
      <c r="I315" s="5">
        <v>77948.234579049997</v>
      </c>
      <c r="J315" s="4">
        <v>21.820750908356882</v>
      </c>
      <c r="K315" s="4">
        <v>20.137853949329358</v>
      </c>
      <c r="L315" s="4">
        <v>18.407885749637057</v>
      </c>
      <c r="M315" s="4">
        <v>17.289656501209187</v>
      </c>
      <c r="N315" s="4">
        <v>2.4769999999999999</v>
      </c>
      <c r="O315" s="4">
        <v>1.9341563786008109</v>
      </c>
      <c r="P315" s="4">
        <v>2.1942645698427383</v>
      </c>
      <c r="Q315" s="36">
        <f t="shared" si="98"/>
        <v>78.260869568397396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45</v>
      </c>
      <c r="AF315" t="str">
        <f t="shared" si="117"/>
        <v xml:space="preserve"> </v>
      </c>
      <c r="AG315">
        <f t="shared" si="109"/>
        <v>2.1942645730227381</v>
      </c>
      <c r="AH315" t="str">
        <f t="shared" si="110"/>
        <v xml:space="preserve"> </v>
      </c>
      <c r="AI315">
        <f t="shared" si="118"/>
        <v>173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348</v>
      </c>
      <c r="AP315" t="s">
        <v>1239</v>
      </c>
      <c r="AQ315">
        <v>-19.953325130958511</v>
      </c>
      <c r="AR315">
        <v>-47.214561705456617</v>
      </c>
      <c r="AS315">
        <v>12.858464384828871</v>
      </c>
      <c r="AT315">
        <v>19.953325130958511</v>
      </c>
      <c r="AU315">
        <v>47.214561705456617</v>
      </c>
      <c r="AV315" t="s">
        <v>1655</v>
      </c>
    </row>
    <row r="316" spans="1:48" x14ac:dyDescent="0.25">
      <c r="A316">
        <v>3.1900000000000181E-9</v>
      </c>
      <c r="B316" t="s">
        <v>378</v>
      </c>
      <c r="C316">
        <v>20</v>
      </c>
      <c r="D316" s="2">
        <v>0</v>
      </c>
      <c r="E316">
        <v>10</v>
      </c>
      <c r="F316">
        <v>30</v>
      </c>
      <c r="G316">
        <v>118</v>
      </c>
      <c r="H316">
        <v>109.05</v>
      </c>
      <c r="I316">
        <v>146309.05581254998</v>
      </c>
      <c r="J316">
        <v>21.170646476412347</v>
      </c>
      <c r="K316">
        <v>19.659275283937262</v>
      </c>
      <c r="L316">
        <v>15.740375439692269</v>
      </c>
      <c r="M316">
        <v>15.254157668978342</v>
      </c>
      <c r="N316">
        <v>5.5469999999999997</v>
      </c>
      <c r="O316">
        <v>6.2643678160919531</v>
      </c>
      <c r="P316">
        <v>1.9303071985327831</v>
      </c>
      <c r="Q316" s="36" t="str">
        <f t="shared" si="98"/>
        <v xml:space="preserve"> 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378</v>
      </c>
      <c r="AP316" t="s">
        <v>1313</v>
      </c>
      <c r="AQ316">
        <v>-16.37956231126314</v>
      </c>
      <c r="AR316">
        <v>-25.881510943173858</v>
      </c>
      <c r="AS316">
        <v>8.2072443833104192</v>
      </c>
      <c r="AT316">
        <v>16.37956231126314</v>
      </c>
      <c r="AU316">
        <v>25.881510943173858</v>
      </c>
      <c r="AV316" t="s">
        <v>1656</v>
      </c>
    </row>
    <row r="317" spans="1:48" x14ac:dyDescent="0.25">
      <c r="A317">
        <v>3.2000000000000183E-9</v>
      </c>
      <c r="B317" t="s">
        <v>596</v>
      </c>
      <c r="C317">
        <v>10</v>
      </c>
      <c r="D317" s="2">
        <v>1</v>
      </c>
      <c r="E317">
        <v>8</v>
      </c>
      <c r="F317">
        <v>19</v>
      </c>
      <c r="G317">
        <v>54</v>
      </c>
      <c r="H317">
        <v>47.55</v>
      </c>
      <c r="I317">
        <v>44528.082999599996</v>
      </c>
      <c r="J317">
        <v>8.3832863187588149</v>
      </c>
      <c r="K317">
        <v>7.8232971372161888</v>
      </c>
      <c r="L317" t="s">
        <v>1238</v>
      </c>
      <c r="M317" t="s">
        <v>1238</v>
      </c>
      <c r="N317">
        <v>5.6719999999999997</v>
      </c>
      <c r="O317">
        <v>5.2319109461966615</v>
      </c>
      <c r="P317">
        <v>3.85068349106204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>
        <f t="shared" si="103"/>
        <v>-0.53915285789964829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23</v>
      </c>
      <c r="AA317" t="str">
        <f t="shared" si="114"/>
        <v xml:space="preserve"> 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3.8506834942620398</v>
      </c>
      <c r="AH317" t="str">
        <f t="shared" si="110"/>
        <v xml:space="preserve"> </v>
      </c>
      <c r="AI317">
        <f t="shared" si="118"/>
        <v>54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596</v>
      </c>
      <c r="AP317" t="s">
        <v>1246</v>
      </c>
      <c r="AQ317">
        <v>53.915285789964827</v>
      </c>
      <c r="AR317" t="e">
        <v>#VALUE!</v>
      </c>
      <c r="AS317">
        <v>13.564668769716093</v>
      </c>
      <c r="AT317">
        <v>-53.915285789964827</v>
      </c>
      <c r="AU317" t="e">
        <v>#VALUE!</v>
      </c>
      <c r="AV317" t="s">
        <v>1657</v>
      </c>
    </row>
    <row r="318" spans="1:48" x14ac:dyDescent="0.25">
      <c r="A318">
        <v>3.2100000000000185E-9</v>
      </c>
      <c r="B318" t="s">
        <v>639</v>
      </c>
      <c r="C318">
        <v>11</v>
      </c>
      <c r="D318" s="2">
        <v>1</v>
      </c>
      <c r="E318">
        <v>8</v>
      </c>
      <c r="F318">
        <v>20</v>
      </c>
      <c r="G318">
        <v>35</v>
      </c>
      <c r="H318">
        <v>29.69</v>
      </c>
      <c r="I318">
        <v>15481.157386950001</v>
      </c>
      <c r="J318">
        <v>33.700340522133942</v>
      </c>
      <c r="K318">
        <v>18.922880815806248</v>
      </c>
      <c r="L318">
        <v>10.985007724044781</v>
      </c>
      <c r="M318">
        <v>9.9122181395686599</v>
      </c>
      <c r="N318">
        <v>0.88100000000000001</v>
      </c>
      <c r="O318">
        <v>-14.132553606237819</v>
      </c>
      <c r="P318">
        <v>1.8457393061636915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0.17884810021235759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>
        <f t="shared" si="115"/>
        <v>52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639</v>
      </c>
      <c r="AP318" t="s">
        <v>1248</v>
      </c>
      <c r="AQ318">
        <v>-85.257964799340158</v>
      </c>
      <c r="AR318">
        <v>12.148895347300115</v>
      </c>
      <c r="AS318">
        <v>17.88480970023576</v>
      </c>
      <c r="AT318">
        <v>85.257964799340158</v>
      </c>
      <c r="AU318">
        <v>-12.148895347300115</v>
      </c>
      <c r="AV318" t="s">
        <v>1658</v>
      </c>
    </row>
    <row r="319" spans="1:48" x14ac:dyDescent="0.25">
      <c r="A319">
        <v>3.2200000000000187E-9</v>
      </c>
      <c r="B319" t="s">
        <v>643</v>
      </c>
      <c r="C319">
        <v>9</v>
      </c>
      <c r="D319" s="2">
        <v>3</v>
      </c>
      <c r="E319">
        <v>6</v>
      </c>
      <c r="F319">
        <v>18</v>
      </c>
      <c r="G319">
        <v>145</v>
      </c>
      <c r="H319">
        <v>122.45</v>
      </c>
      <c r="I319">
        <v>8835.077788300001</v>
      </c>
      <c r="J319">
        <v>12.349974785678265</v>
      </c>
      <c r="K319">
        <v>11.178564907796238</v>
      </c>
      <c r="L319">
        <v>8.0303958691910502</v>
      </c>
      <c r="M319">
        <v>7.4773280208194004</v>
      </c>
      <c r="N319">
        <v>9.9150000000000009</v>
      </c>
      <c r="O319">
        <v>-19.586374695863739</v>
      </c>
      <c r="P319" t="s">
        <v>137</v>
      </c>
      <c r="Q319" s="36" t="str">
        <f t="shared" si="98"/>
        <v xml:space="preserve"> </v>
      </c>
      <c r="R319" t="str">
        <f t="shared" si="99"/>
        <v xml:space="preserve"> </v>
      </c>
      <c r="S319" s="37">
        <f t="shared" si="100"/>
        <v>0.1841568019133441</v>
      </c>
      <c r="T319" s="37" t="str">
        <f t="shared" si="101"/>
        <v/>
      </c>
      <c r="U319" s="37" t="str">
        <f t="shared" si="102"/>
        <v/>
      </c>
      <c r="V319" s="37">
        <f t="shared" si="103"/>
        <v>-0.32109552643385331</v>
      </c>
      <c r="W319" s="37" t="str">
        <f t="shared" si="104"/>
        <v/>
      </c>
      <c r="X319" s="37">
        <f t="shared" si="105"/>
        <v>-0.35778001651950786</v>
      </c>
      <c r="Y319" t="str">
        <f t="shared" si="113"/>
        <v xml:space="preserve"> </v>
      </c>
      <c r="Z319" s="1">
        <f t="shared" si="106"/>
        <v>97</v>
      </c>
      <c r="AA319" t="str">
        <f t="shared" si="114"/>
        <v xml:space="preserve"> </v>
      </c>
      <c r="AB319" s="1">
        <f t="shared" si="107"/>
        <v>64</v>
      </c>
      <c r="AC319">
        <f t="shared" si="115"/>
        <v>50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643</v>
      </c>
      <c r="AP319" t="s">
        <v>1248</v>
      </c>
      <c r="AQ319">
        <v>32.109552643385328</v>
      </c>
      <c r="AR319">
        <v>35.778001651950788</v>
      </c>
      <c r="AS319">
        <v>18.415679869334411</v>
      </c>
      <c r="AT319">
        <v>-32.109552643385328</v>
      </c>
      <c r="AU319">
        <v>-35.778001651950788</v>
      </c>
      <c r="AV319" t="s">
        <v>1659</v>
      </c>
    </row>
    <row r="320" spans="1:48" x14ac:dyDescent="0.25">
      <c r="A320">
        <v>3.2300000000000188E-9</v>
      </c>
      <c r="B320" t="s">
        <v>458</v>
      </c>
      <c r="C320">
        <v>1</v>
      </c>
      <c r="D320" s="2">
        <v>2</v>
      </c>
      <c r="E320">
        <v>8</v>
      </c>
      <c r="F320">
        <v>11</v>
      </c>
      <c r="G320">
        <v>150</v>
      </c>
      <c r="H320">
        <v>158.28</v>
      </c>
      <c r="I320">
        <v>20970.370508660002</v>
      </c>
      <c r="J320">
        <v>29.982951316537225</v>
      </c>
      <c r="K320">
        <v>27.984441301272987</v>
      </c>
      <c r="L320">
        <v>22.168672531769307</v>
      </c>
      <c r="M320">
        <v>21.039786413771775</v>
      </c>
      <c r="N320">
        <v>5.2789999999999999</v>
      </c>
      <c r="O320">
        <v>6.2173038229376294</v>
      </c>
      <c r="P320">
        <v>1.5169320192064697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458</v>
      </c>
      <c r="AP320" t="s">
        <v>1239</v>
      </c>
      <c r="AQ320">
        <v>-64.822682902305019</v>
      </c>
      <c r="AR320">
        <v>-77.290942302842154</v>
      </c>
      <c r="AS320">
        <v>-5.2312357846853725</v>
      </c>
      <c r="AT320">
        <v>64.822682902305019</v>
      </c>
      <c r="AU320">
        <v>77.290942302842154</v>
      </c>
      <c r="AV320" t="s">
        <v>1660</v>
      </c>
    </row>
    <row r="321" spans="1:48" x14ac:dyDescent="0.25">
      <c r="A321">
        <v>3.240000000000019E-9</v>
      </c>
      <c r="B321" t="s">
        <v>1220</v>
      </c>
      <c r="C321">
        <v>0</v>
      </c>
      <c r="D321" s="2">
        <v>2</v>
      </c>
      <c r="E321">
        <v>11</v>
      </c>
      <c r="F321">
        <v>13</v>
      </c>
      <c r="G321">
        <v>315</v>
      </c>
      <c r="H321">
        <v>334.35</v>
      </c>
      <c r="I321">
        <v>12623.941945799999</v>
      </c>
      <c r="J321" t="s">
        <v>1238</v>
      </c>
      <c r="K321" t="s">
        <v>1238</v>
      </c>
      <c r="L321" t="s">
        <v>1238</v>
      </c>
      <c r="M321">
        <v>38.355452830188675</v>
      </c>
      <c r="N321">
        <v>5.1989999999999998</v>
      </c>
      <c r="O321">
        <v>13.863337713534824</v>
      </c>
      <c r="P321">
        <v>0.66606849110213839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 xml:space="preserve"> </v>
      </c>
      <c r="X321" s="37" t="str">
        <f t="shared" si="105"/>
        <v xml:space="preserve"> 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1220</v>
      </c>
      <c r="AP321" t="s">
        <v>1246</v>
      </c>
      <c r="AQ321" t="e">
        <v>#VALUE!</v>
      </c>
      <c r="AR321" t="e">
        <v>#VALUE!</v>
      </c>
      <c r="AS321">
        <v>-5.7873485868102374</v>
      </c>
      <c r="AT321" t="e">
        <v>#VALUE!</v>
      </c>
      <c r="AU321" t="e">
        <v>#VALUE!</v>
      </c>
      <c r="AV321" t="s">
        <v>1661</v>
      </c>
    </row>
    <row r="322" spans="1:48" x14ac:dyDescent="0.25">
      <c r="A322">
        <v>3.2500000000000192E-9</v>
      </c>
      <c r="B322" t="s">
        <v>653</v>
      </c>
      <c r="C322">
        <v>11</v>
      </c>
      <c r="D322" s="2">
        <v>2</v>
      </c>
      <c r="E322">
        <v>3</v>
      </c>
      <c r="F322">
        <v>16</v>
      </c>
      <c r="G322">
        <v>265</v>
      </c>
      <c r="H322">
        <v>263.19</v>
      </c>
      <c r="I322">
        <v>16433.457795179998</v>
      </c>
      <c r="J322">
        <v>27.883250344316135</v>
      </c>
      <c r="K322">
        <v>23.598135030933381</v>
      </c>
      <c r="L322">
        <v>15.99855290534849</v>
      </c>
      <c r="M322">
        <v>14.457579628332441</v>
      </c>
      <c r="N322">
        <v>9.4390000000000001</v>
      </c>
      <c r="O322">
        <v>24.164693501710072</v>
      </c>
      <c r="P322">
        <v>0.80170219233253548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653</v>
      </c>
      <c r="AP322" t="s">
        <v>1242</v>
      </c>
      <c r="AQ322">
        <v>-53.280178501039565</v>
      </c>
      <c r="AR322">
        <v>-27.946250097128878</v>
      </c>
      <c r="AS322">
        <v>0.68771609863595984</v>
      </c>
      <c r="AT322">
        <v>53.280178501039565</v>
      </c>
      <c r="AU322">
        <v>27.946250097128878</v>
      </c>
      <c r="AV322" t="s">
        <v>1662</v>
      </c>
    </row>
    <row r="323" spans="1:48" x14ac:dyDescent="0.25">
      <c r="A323">
        <v>3.2600000000000193E-9</v>
      </c>
      <c r="B323" t="s">
        <v>375</v>
      </c>
      <c r="C323">
        <v>3</v>
      </c>
      <c r="D323" s="2">
        <v>2</v>
      </c>
      <c r="E323">
        <v>12</v>
      </c>
      <c r="F323">
        <v>17</v>
      </c>
      <c r="G323">
        <v>101</v>
      </c>
      <c r="H323">
        <v>100.03</v>
      </c>
      <c r="I323">
        <v>50646.3083357</v>
      </c>
      <c r="J323">
        <v>21.674972914409533</v>
      </c>
      <c r="K323">
        <v>19.667715296893434</v>
      </c>
      <c r="L323">
        <v>15.56110311758628</v>
      </c>
      <c r="M323">
        <v>13.990605608857422</v>
      </c>
      <c r="N323">
        <v>4.6150000000000002</v>
      </c>
      <c r="O323">
        <v>6.0919540229884976</v>
      </c>
      <c r="P323">
        <v>1.9174247725682296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375</v>
      </c>
      <c r="AP323" t="s">
        <v>1246</v>
      </c>
      <c r="AQ323">
        <v>-19.151952383597724</v>
      </c>
      <c r="AR323">
        <v>-24.447804938926577</v>
      </c>
      <c r="AS323">
        <v>0.96970908727380678</v>
      </c>
      <c r="AT323">
        <v>19.151952383597724</v>
      </c>
      <c r="AU323">
        <v>24.447804938926577</v>
      </c>
      <c r="AV323" t="s">
        <v>1663</v>
      </c>
    </row>
    <row r="324" spans="1:48" x14ac:dyDescent="0.25">
      <c r="A324">
        <v>3.2700000000000195E-9</v>
      </c>
      <c r="B324" t="s">
        <v>245</v>
      </c>
      <c r="C324">
        <v>3</v>
      </c>
      <c r="D324" s="2">
        <v>4</v>
      </c>
      <c r="E324">
        <v>14</v>
      </c>
      <c r="F324">
        <v>21</v>
      </c>
      <c r="G324">
        <v>178</v>
      </c>
      <c r="H324">
        <v>169.67</v>
      </c>
      <c r="I324">
        <v>97607.596413499996</v>
      </c>
      <c r="J324">
        <v>18.053841242817619</v>
      </c>
      <c r="K324">
        <v>16.668631496217703</v>
      </c>
      <c r="L324">
        <v>12.891281407352242</v>
      </c>
      <c r="M324">
        <v>11.95989402312463</v>
      </c>
      <c r="N324">
        <v>9.3979999999999997</v>
      </c>
      <c r="O324">
        <v>-10.152963671128118</v>
      </c>
      <c r="P324">
        <v>3.4767489833205634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>
        <f t="shared" si="109"/>
        <v>3.4767489865905632</v>
      </c>
      <c r="AH324" t="str">
        <f t="shared" si="110"/>
        <v xml:space="preserve"> </v>
      </c>
      <c r="AI324">
        <f t="shared" si="118"/>
        <v>73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245</v>
      </c>
      <c r="AP324" t="s">
        <v>1244</v>
      </c>
      <c r="AQ324">
        <v>0.75418130395208394</v>
      </c>
      <c r="AR324">
        <v>-3.0962690673197013</v>
      </c>
      <c r="AS324">
        <v>4.9095302646313455</v>
      </c>
      <c r="AT324">
        <v>-0.75418130395208394</v>
      </c>
      <c r="AU324">
        <v>3.0962690673197013</v>
      </c>
      <c r="AV324" t="s">
        <v>1664</v>
      </c>
    </row>
    <row r="325" spans="1:48" x14ac:dyDescent="0.25">
      <c r="A325">
        <v>3.2800000000000197E-9</v>
      </c>
      <c r="B325" t="s">
        <v>611</v>
      </c>
      <c r="C325">
        <v>10</v>
      </c>
      <c r="D325" s="2">
        <v>2</v>
      </c>
      <c r="E325">
        <v>8</v>
      </c>
      <c r="F325">
        <v>20</v>
      </c>
      <c r="G325">
        <v>68</v>
      </c>
      <c r="H325">
        <v>59.23</v>
      </c>
      <c r="I325">
        <v>32273.203426659995</v>
      </c>
      <c r="J325">
        <v>28.906783796974132</v>
      </c>
      <c r="K325">
        <v>26.058073031236248</v>
      </c>
      <c r="L325">
        <v>20.948757635111019</v>
      </c>
      <c r="M325">
        <v>19.039809091985017</v>
      </c>
      <c r="N325">
        <v>2.0489999999999999</v>
      </c>
      <c r="O325">
        <v>14.086859688195986</v>
      </c>
      <c r="P325">
        <v>0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611</v>
      </c>
      <c r="AP325" t="s">
        <v>1239</v>
      </c>
      <c r="AQ325">
        <v>-58.906760351716244</v>
      </c>
      <c r="AR325">
        <v>-67.534838898460237</v>
      </c>
      <c r="AS325">
        <v>14.806685801114305</v>
      </c>
      <c r="AT325">
        <v>58.906760351716244</v>
      </c>
      <c r="AU325">
        <v>67.534838898460237</v>
      </c>
      <c r="AV325" t="s">
        <v>1665</v>
      </c>
    </row>
    <row r="326" spans="1:48" x14ac:dyDescent="0.25">
      <c r="A326">
        <v>3.2900000000000199E-9</v>
      </c>
      <c r="B326" t="s">
        <v>265</v>
      </c>
      <c r="C326">
        <v>9</v>
      </c>
      <c r="D326" s="2">
        <v>2</v>
      </c>
      <c r="E326">
        <v>7</v>
      </c>
      <c r="F326">
        <v>18</v>
      </c>
      <c r="G326">
        <v>53.5</v>
      </c>
      <c r="H326">
        <v>41.41</v>
      </c>
      <c r="I326">
        <v>77357.850763489987</v>
      </c>
      <c r="J326">
        <v>9.8665713604955911</v>
      </c>
      <c r="K326">
        <v>9.2288834410519272</v>
      </c>
      <c r="L326">
        <v>9.6390345506031174</v>
      </c>
      <c r="M326">
        <v>9.4796288326084781</v>
      </c>
      <c r="N326">
        <v>4.1970000000000001</v>
      </c>
      <c r="O326">
        <v>5.1879699248120259</v>
      </c>
      <c r="P326">
        <v>8.3651291958464142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0.29195846742909687</v>
      </c>
      <c r="T326" s="37" t="str">
        <f t="shared" si="101"/>
        <v/>
      </c>
      <c r="U326" s="37" t="str">
        <f t="shared" si="102"/>
        <v/>
      </c>
      <c r="V326" s="37">
        <f t="shared" si="103"/>
        <v>-0.45761351325445665</v>
      </c>
      <c r="W326" s="37" t="str">
        <f t="shared" si="104"/>
        <v/>
      </c>
      <c r="X326" s="37" t="str">
        <f t="shared" si="105"/>
        <v/>
      </c>
      <c r="Y326" t="str">
        <f t="shared" si="113"/>
        <v xml:space="preserve"> </v>
      </c>
      <c r="Z326" s="1">
        <f t="shared" si="106"/>
        <v>48</v>
      </c>
      <c r="AA326" t="str">
        <f t="shared" si="114"/>
        <v xml:space="preserve"> </v>
      </c>
      <c r="AB326" s="1" t="str">
        <f t="shared" si="107"/>
        <v xml:space="preserve"> </v>
      </c>
      <c r="AC326">
        <f t="shared" si="115"/>
        <v>20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8.3651291991364136</v>
      </c>
      <c r="AH326" t="str">
        <f t="shared" si="110"/>
        <v xml:space="preserve"> </v>
      </c>
      <c r="AI326">
        <f t="shared" si="118"/>
        <v>3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265</v>
      </c>
      <c r="AP326" t="s">
        <v>1239</v>
      </c>
      <c r="AQ326">
        <v>45.761351325445666</v>
      </c>
      <c r="AR326">
        <v>22.91313266876567</v>
      </c>
      <c r="AS326">
        <v>29.195846413909688</v>
      </c>
      <c r="AT326">
        <v>-45.761351325445666</v>
      </c>
      <c r="AU326">
        <v>-22.91313266876567</v>
      </c>
      <c r="AV326" t="s">
        <v>1666</v>
      </c>
    </row>
    <row r="327" spans="1:48" x14ac:dyDescent="0.25">
      <c r="A327">
        <v>3.30000000000002E-9</v>
      </c>
      <c r="B327" t="s">
        <v>613</v>
      </c>
      <c r="C327">
        <v>14</v>
      </c>
      <c r="D327" s="2">
        <v>0</v>
      </c>
      <c r="E327">
        <v>6</v>
      </c>
      <c r="F327">
        <v>20</v>
      </c>
      <c r="G327">
        <v>28</v>
      </c>
      <c r="H327">
        <v>22.97</v>
      </c>
      <c r="I327">
        <v>8863.3745684899986</v>
      </c>
      <c r="J327">
        <v>19.632478632478634</v>
      </c>
      <c r="K327">
        <v>12.001044932079413</v>
      </c>
      <c r="L327">
        <v>7.8689598400386238</v>
      </c>
      <c r="M327">
        <v>6.4343037585813354</v>
      </c>
      <c r="N327">
        <v>1.17</v>
      </c>
      <c r="O327">
        <v>-44.811320754716988</v>
      </c>
      <c r="P327">
        <v>0.95777100565955597</v>
      </c>
      <c r="Q327" s="36" t="str">
        <f t="shared" si="98"/>
        <v xml:space="preserve"> </v>
      </c>
      <c r="R327" t="str">
        <f t="shared" si="99"/>
        <v xml:space="preserve"> </v>
      </c>
      <c r="S327" s="37">
        <f t="shared" si="100"/>
        <v>0.21898128323034388</v>
      </c>
      <c r="T327" s="37" t="str">
        <f t="shared" si="101"/>
        <v/>
      </c>
      <c r="U327" s="37" t="str">
        <f t="shared" si="102"/>
        <v/>
      </c>
      <c r="V327" s="37" t="str">
        <f t="shared" si="103"/>
        <v/>
      </c>
      <c r="W327" s="37" t="str">
        <f t="shared" si="104"/>
        <v/>
      </c>
      <c r="X327" s="37">
        <f t="shared" si="105"/>
        <v>-0.37069064330108292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60</v>
      </c>
      <c r="AC327">
        <f t="shared" si="115"/>
        <v>39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613</v>
      </c>
      <c r="AP327" t="s">
        <v>1242</v>
      </c>
      <c r="AQ327">
        <v>-7.9239253689660005</v>
      </c>
      <c r="AR327">
        <v>37.06906433010829</v>
      </c>
      <c r="AS327">
        <v>21.89812799303439</v>
      </c>
      <c r="AT327">
        <v>7.9239253689660005</v>
      </c>
      <c r="AU327">
        <v>-37.06906433010829</v>
      </c>
      <c r="AV327" t="s">
        <v>1667</v>
      </c>
    </row>
    <row r="328" spans="1:48" x14ac:dyDescent="0.25">
      <c r="A328">
        <v>3.3100000000000202E-9</v>
      </c>
      <c r="B328" t="s">
        <v>626</v>
      </c>
      <c r="C328">
        <v>20</v>
      </c>
      <c r="D328" s="2">
        <v>0</v>
      </c>
      <c r="E328">
        <v>1</v>
      </c>
      <c r="F328">
        <v>21</v>
      </c>
      <c r="G328">
        <v>75</v>
      </c>
      <c r="H328">
        <v>52.41</v>
      </c>
      <c r="I328">
        <v>34502.51577084</v>
      </c>
      <c r="J328">
        <v>12.279756326148078</v>
      </c>
      <c r="K328">
        <v>6.9759084253959802</v>
      </c>
      <c r="L328">
        <v>7.7787093956688018</v>
      </c>
      <c r="M328">
        <v>5.8469916497906125</v>
      </c>
      <c r="N328">
        <v>4.2679999999999998</v>
      </c>
      <c r="O328">
        <v>-14.245529435402862</v>
      </c>
      <c r="P328">
        <v>4.5296699103224576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95.238095241405247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0.43102461693335442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>
        <f t="shared" ref="V328:V391" si="127">IF(ISERROR((IF(((J328/$J$6-1))&lt;($V$5/100),((J328/$J$6-1)),"")))=TRUE," ",((IF(((J328/$J$6-1))&lt;($V$5/100),((J328/$J$6-1)),""))))</f>
        <v>-0.32495558502743438</v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>
        <f t="shared" ref="X328:X391" si="129">IF(ISERROR((IF(((L328/$L$6-1))&lt;($X$5/100),((L328/$L$6-1)),"")))=TRUE," ",((IF(((L328/$L$6-1))&lt;($X$5/100),((L328/$L$6-1)),""))))</f>
        <v>-0.37790829979478857</v>
      </c>
      <c r="Y328" t="str">
        <f t="shared" si="113"/>
        <v xml:space="preserve"> </v>
      </c>
      <c r="Z328" s="1">
        <f t="shared" ref="Z328:Z391" si="130">IF(ISERROR((RANK(V328,V$7:V$391,1)))=TRUE," ",((RANK(V328,V$7:V$391,1))))</f>
        <v>95</v>
      </c>
      <c r="AA328" t="str">
        <f t="shared" si="114"/>
        <v xml:space="preserve"> </v>
      </c>
      <c r="AB328" s="1">
        <f t="shared" ref="AB328:AB391" si="131">IF(ISERROR((RANK(X328,X$7:X$391,1)))=TRUE," ",((RANK(X328,X$7:X$391,1))))</f>
        <v>55</v>
      </c>
      <c r="AC328">
        <f t="shared" si="115"/>
        <v>7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5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4.5296699136324579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31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626</v>
      </c>
      <c r="AP328" t="s">
        <v>1295</v>
      </c>
      <c r="AQ328">
        <v>32.495558502743435</v>
      </c>
      <c r="AR328">
        <v>37.790829979478858</v>
      </c>
      <c r="AS328">
        <v>43.10246136233544</v>
      </c>
      <c r="AT328">
        <v>-32.495558502743435</v>
      </c>
      <c r="AU328">
        <v>-37.790829979478858</v>
      </c>
      <c r="AV328" t="s">
        <v>1668</v>
      </c>
    </row>
    <row r="329" spans="1:48" x14ac:dyDescent="0.25">
      <c r="A329">
        <v>3.3200000000000204E-9</v>
      </c>
      <c r="B329" t="s">
        <v>244</v>
      </c>
      <c r="C329">
        <v>17</v>
      </c>
      <c r="D329" s="2">
        <v>0</v>
      </c>
      <c r="E329">
        <v>2</v>
      </c>
      <c r="F329">
        <v>19</v>
      </c>
      <c r="G329">
        <v>95.5</v>
      </c>
      <c r="H329">
        <v>82.03</v>
      </c>
      <c r="I329">
        <v>210027.53196529002</v>
      </c>
      <c r="J329">
        <v>16.716934990829426</v>
      </c>
      <c r="K329">
        <v>15.076272743980887</v>
      </c>
      <c r="L329">
        <v>12.402427299862856</v>
      </c>
      <c r="M329">
        <v>11.523696697266494</v>
      </c>
      <c r="N329">
        <v>4.907</v>
      </c>
      <c r="O329">
        <v>13.064516129032263</v>
      </c>
      <c r="P329">
        <v>2.7977569182006583</v>
      </c>
      <c r="Q329" s="36">
        <f t="shared" si="122"/>
        <v>89.473684213846312</v>
      </c>
      <c r="R329" t="str">
        <f t="shared" si="123"/>
        <v xml:space="preserve"> </v>
      </c>
      <c r="S329" s="37">
        <f t="shared" si="124"/>
        <v>0.16420821982615624</v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 t="str">
        <f t="shared" si="131"/>
        <v xml:space="preserve"> </v>
      </c>
      <c r="AC329">
        <f t="shared" si="115"/>
        <v>66</v>
      </c>
      <c r="AD329" s="1" t="str">
        <f t="shared" si="132"/>
        <v xml:space="preserve"> </v>
      </c>
      <c r="AE329">
        <f t="shared" si="116"/>
        <v>14</v>
      </c>
      <c r="AF329" t="str">
        <f t="shared" si="117"/>
        <v xml:space="preserve"> </v>
      </c>
      <c r="AG329">
        <f t="shared" si="133"/>
        <v>2.7977569215206581</v>
      </c>
      <c r="AH329" t="str">
        <f t="shared" si="134"/>
        <v xml:space="preserve"> </v>
      </c>
      <c r="AI329">
        <f t="shared" si="118"/>
        <v>127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244</v>
      </c>
      <c r="AP329" t="s">
        <v>1313</v>
      </c>
      <c r="AQ329">
        <v>8.1034403183581354</v>
      </c>
      <c r="AR329">
        <v>0.81327514382800725</v>
      </c>
      <c r="AS329">
        <v>16.420821650615625</v>
      </c>
      <c r="AT329">
        <v>-8.1034403183581354</v>
      </c>
      <c r="AU329">
        <v>-0.81327514382800725</v>
      </c>
      <c r="AV329" t="s">
        <v>1669</v>
      </c>
    </row>
    <row r="330" spans="1:48" x14ac:dyDescent="0.25">
      <c r="A330">
        <v>3.3300000000000206E-9</v>
      </c>
      <c r="B330" t="s">
        <v>437</v>
      </c>
      <c r="C330">
        <v>21</v>
      </c>
      <c r="D330" s="2">
        <v>0</v>
      </c>
      <c r="E330">
        <v>8</v>
      </c>
      <c r="F330">
        <v>29</v>
      </c>
      <c r="G330">
        <v>19</v>
      </c>
      <c r="H330">
        <v>14.17</v>
      </c>
      <c r="I330">
        <v>11393.277279669999</v>
      </c>
      <c r="J330">
        <v>18.450520833333332</v>
      </c>
      <c r="K330">
        <v>22.037325038880248</v>
      </c>
      <c r="L330">
        <v>4.9595554201194281</v>
      </c>
      <c r="M330">
        <v>4.7706219337449509</v>
      </c>
      <c r="N330">
        <v>0.76800000000000002</v>
      </c>
      <c r="O330">
        <v>8.1690140845070491</v>
      </c>
      <c r="P330">
        <v>1.4114326040931546</v>
      </c>
      <c r="Q330" s="36">
        <f t="shared" si="122"/>
        <v>72.413793106778272</v>
      </c>
      <c r="R330" t="str">
        <f t="shared" si="123"/>
        <v xml:space="preserve"> </v>
      </c>
      <c r="S330" s="37">
        <f t="shared" si="124"/>
        <v>0.3408609772184969</v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/>
      </c>
      <c r="X330" s="37">
        <f t="shared" si="129"/>
        <v>-0.60336630324794416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>
        <f t="shared" si="131"/>
        <v>7</v>
      </c>
      <c r="AC330">
        <f t="shared" si="115"/>
        <v>13</v>
      </c>
      <c r="AD330" s="1" t="str">
        <f t="shared" si="132"/>
        <v xml:space="preserve"> </v>
      </c>
      <c r="AE330">
        <f t="shared" si="116"/>
        <v>64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437</v>
      </c>
      <c r="AP330" t="s">
        <v>1295</v>
      </c>
      <c r="AQ330">
        <v>-1.4264510717982626</v>
      </c>
      <c r="AR330">
        <v>60.336630324794413</v>
      </c>
      <c r="AS330">
        <v>34.086097388849687</v>
      </c>
      <c r="AT330">
        <v>1.4264510717982626</v>
      </c>
      <c r="AU330">
        <v>-60.336630324794413</v>
      </c>
      <c r="AV330" t="s">
        <v>1670</v>
      </c>
    </row>
    <row r="331" spans="1:48" x14ac:dyDescent="0.25">
      <c r="A331">
        <v>3.3400000000000207E-9</v>
      </c>
      <c r="B331" t="s">
        <v>507</v>
      </c>
      <c r="C331">
        <v>21</v>
      </c>
      <c r="D331" s="2">
        <v>1</v>
      </c>
      <c r="E331">
        <v>6</v>
      </c>
      <c r="F331">
        <v>28</v>
      </c>
      <c r="G331">
        <v>52.5</v>
      </c>
      <c r="H331">
        <v>44.75</v>
      </c>
      <c r="I331">
        <v>73961.364822750009</v>
      </c>
      <c r="J331">
        <v>9.1588211215718385</v>
      </c>
      <c r="K331">
        <v>8.4465836164590407</v>
      </c>
      <c r="L331" t="s">
        <v>1238</v>
      </c>
      <c r="M331" t="s">
        <v>1238</v>
      </c>
      <c r="N331">
        <v>4.8860000000000001</v>
      </c>
      <c r="O331">
        <v>5.986984815618217</v>
      </c>
      <c r="P331">
        <v>3.3340782122905024</v>
      </c>
      <c r="Q331" s="36">
        <f t="shared" si="122"/>
        <v>75.000000003340006</v>
      </c>
      <c r="R331" t="str">
        <f t="shared" si="123"/>
        <v xml:space="preserve"> </v>
      </c>
      <c r="S331" s="37">
        <f t="shared" si="124"/>
        <v>0.17318436088189942</v>
      </c>
      <c r="T331" s="37" t="str">
        <f t="shared" si="125"/>
        <v/>
      </c>
      <c r="U331" s="37" t="str">
        <f t="shared" si="126"/>
        <v/>
      </c>
      <c r="V331" s="37">
        <f t="shared" si="127"/>
        <v>-0.4965200544993873</v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>
        <f t="shared" si="130"/>
        <v>33</v>
      </c>
      <c r="AA331" t="str">
        <f t="shared" si="114"/>
        <v xml:space="preserve"> </v>
      </c>
      <c r="AB331" s="1" t="str">
        <f t="shared" si="131"/>
        <v xml:space="preserve"> </v>
      </c>
      <c r="AC331">
        <f t="shared" si="115"/>
        <v>59</v>
      </c>
      <c r="AD331" s="1" t="str">
        <f t="shared" si="132"/>
        <v xml:space="preserve"> </v>
      </c>
      <c r="AE331">
        <f t="shared" si="116"/>
        <v>51</v>
      </c>
      <c r="AF331" t="str">
        <f t="shared" si="117"/>
        <v xml:space="preserve"> </v>
      </c>
      <c r="AG331">
        <f t="shared" si="133"/>
        <v>3.3340782156305022</v>
      </c>
      <c r="AH331" t="str">
        <f t="shared" si="134"/>
        <v xml:space="preserve"> </v>
      </c>
      <c r="AI331">
        <f t="shared" si="118"/>
        <v>80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507</v>
      </c>
      <c r="AP331" t="s">
        <v>1246</v>
      </c>
      <c r="AQ331">
        <v>49.652005449938727</v>
      </c>
      <c r="AR331" t="e">
        <v>#VALUE!</v>
      </c>
      <c r="AS331">
        <v>17.318435754189942</v>
      </c>
      <c r="AT331">
        <v>-49.652005449938727</v>
      </c>
      <c r="AU331" t="e">
        <v>#VALUE!</v>
      </c>
      <c r="AV331" t="s">
        <v>1671</v>
      </c>
    </row>
    <row r="332" spans="1:48" x14ac:dyDescent="0.25">
      <c r="A332">
        <v>3.3500000000000209E-9</v>
      </c>
      <c r="B332" t="s">
        <v>924</v>
      </c>
      <c r="C332">
        <v>5</v>
      </c>
      <c r="D332" s="2">
        <v>1</v>
      </c>
      <c r="E332">
        <v>6</v>
      </c>
      <c r="F332">
        <v>12</v>
      </c>
      <c r="G332">
        <v>247</v>
      </c>
      <c r="H332">
        <v>230</v>
      </c>
      <c r="I332">
        <v>19480.6849</v>
      </c>
      <c r="J332">
        <v>36.375138383678632</v>
      </c>
      <c r="K332">
        <v>32.726237905520769</v>
      </c>
      <c r="L332">
        <v>25.700956860492251</v>
      </c>
      <c r="M332">
        <v>23.009672410966566</v>
      </c>
      <c r="N332">
        <v>6.3230000000000004</v>
      </c>
      <c r="O332">
        <v>18.186915887850464</v>
      </c>
      <c r="P332">
        <v>1.1486956521739129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924</v>
      </c>
      <c r="AP332" t="s">
        <v>1246</v>
      </c>
      <c r="AQ332">
        <v>-99.96189954901844</v>
      </c>
      <c r="AR332">
        <v>-105.53990561913471</v>
      </c>
      <c r="AS332">
        <v>7.3913043478260887</v>
      </c>
      <c r="AT332">
        <v>99.96189954901844</v>
      </c>
      <c r="AU332">
        <v>105.53990561913471</v>
      </c>
      <c r="AV332" t="s">
        <v>1672</v>
      </c>
    </row>
    <row r="333" spans="1:48" x14ac:dyDescent="0.25">
      <c r="A333">
        <v>3.3600000000000211E-9</v>
      </c>
      <c r="B333" t="s">
        <v>259</v>
      </c>
      <c r="C333">
        <v>35</v>
      </c>
      <c r="D333" s="2">
        <v>1</v>
      </c>
      <c r="E333">
        <v>2</v>
      </c>
      <c r="F333">
        <v>38</v>
      </c>
      <c r="G333">
        <v>158</v>
      </c>
      <c r="H333">
        <v>136.33000000000001</v>
      </c>
      <c r="I333">
        <v>1040935.363502</v>
      </c>
      <c r="J333">
        <v>29.733914940021812</v>
      </c>
      <c r="K333">
        <v>25.992373689227836</v>
      </c>
      <c r="L333">
        <v>18.55781910651649</v>
      </c>
      <c r="M333">
        <v>16.170356161708224</v>
      </c>
      <c r="N333">
        <v>5.2450000000000001</v>
      </c>
      <c r="O333">
        <v>10.421052631578949</v>
      </c>
      <c r="P333">
        <v>1.4501577055673733</v>
      </c>
      <c r="Q333" s="36">
        <f t="shared" si="122"/>
        <v>92.10526316125474</v>
      </c>
      <c r="R333" t="str">
        <f t="shared" si="123"/>
        <v xml:space="preserve"> </v>
      </c>
      <c r="S333" s="37">
        <f t="shared" si="124"/>
        <v>0.15895254498693462</v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>
        <f t="shared" si="115"/>
        <v>71</v>
      </c>
      <c r="AD333" s="1" t="str">
        <f t="shared" si="132"/>
        <v xml:space="preserve"> </v>
      </c>
      <c r="AE333">
        <f t="shared" si="116"/>
        <v>11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259</v>
      </c>
      <c r="AP333" t="s">
        <v>1293</v>
      </c>
      <c r="AQ333">
        <v>-63.453676786656231</v>
      </c>
      <c r="AR333">
        <v>-48.413633327164661</v>
      </c>
      <c r="AS333">
        <v>15.895254162693462</v>
      </c>
      <c r="AT333">
        <v>63.453676786656231</v>
      </c>
      <c r="AU333">
        <v>48.413633327164661</v>
      </c>
      <c r="AV333" t="s">
        <v>1673</v>
      </c>
    </row>
    <row r="334" spans="1:48" x14ac:dyDescent="0.25">
      <c r="A334">
        <v>3.3700000000000212E-9</v>
      </c>
      <c r="B334" t="s">
        <v>381</v>
      </c>
      <c r="C334">
        <v>9</v>
      </c>
      <c r="D334" s="2">
        <v>2</v>
      </c>
      <c r="E334">
        <v>3</v>
      </c>
      <c r="F334">
        <v>14</v>
      </c>
      <c r="G334">
        <v>189.5</v>
      </c>
      <c r="H334">
        <v>166.03</v>
      </c>
      <c r="I334">
        <v>27653.243867179997</v>
      </c>
      <c r="J334">
        <v>21.354340836012859</v>
      </c>
      <c r="K334">
        <v>19.123473853950703</v>
      </c>
      <c r="L334">
        <v>14.642134408602152</v>
      </c>
      <c r="M334">
        <v>13.389381412001558</v>
      </c>
      <c r="N334">
        <v>7.7750000000000004</v>
      </c>
      <c r="O334">
        <v>8.7412587412587417</v>
      </c>
      <c r="P334">
        <v>1.5659820514364873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381</v>
      </c>
      <c r="AP334" t="s">
        <v>1293</v>
      </c>
      <c r="AQ334">
        <v>-17.389369413430501</v>
      </c>
      <c r="AR334">
        <v>-17.098477723725058</v>
      </c>
      <c r="AS334">
        <v>14.135999518159359</v>
      </c>
      <c r="AT334">
        <v>17.389369413430501</v>
      </c>
      <c r="AU334">
        <v>17.098477723725058</v>
      </c>
      <c r="AV334" t="s">
        <v>1674</v>
      </c>
    </row>
    <row r="335" spans="1:48" x14ac:dyDescent="0.25">
      <c r="A335">
        <v>3.3800000000000214E-9</v>
      </c>
      <c r="B335" t="s">
        <v>475</v>
      </c>
      <c r="C335">
        <v>7</v>
      </c>
      <c r="D335" s="2">
        <v>2</v>
      </c>
      <c r="E335">
        <v>12</v>
      </c>
      <c r="F335">
        <v>21</v>
      </c>
      <c r="G335">
        <v>170</v>
      </c>
      <c r="H335">
        <v>159.61000000000001</v>
      </c>
      <c r="I335">
        <v>21334.538635190002</v>
      </c>
      <c r="J335">
        <v>11.41294243832678</v>
      </c>
      <c r="K335">
        <v>11.217232412678333</v>
      </c>
      <c r="L335" t="s">
        <v>1238</v>
      </c>
      <c r="M335" t="s">
        <v>1238</v>
      </c>
      <c r="N335">
        <v>13.984999999999999</v>
      </c>
      <c r="O335">
        <v>9.7723704866561949</v>
      </c>
      <c r="P335">
        <v>3.0117160578911095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>
        <f t="shared" si="127"/>
        <v>-0.37260619455528399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80</v>
      </c>
      <c r="AA335" t="str">
        <f t="shared" si="114"/>
        <v xml:space="preserve"> 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3.0117160612711094</v>
      </c>
      <c r="AH335" t="str">
        <f t="shared" si="134"/>
        <v xml:space="preserve"> </v>
      </c>
      <c r="AI335">
        <f t="shared" si="118"/>
        <v>117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475</v>
      </c>
      <c r="AP335" t="s">
        <v>1246</v>
      </c>
      <c r="AQ335">
        <v>37.260619455528399</v>
      </c>
      <c r="AR335" t="e">
        <v>#VALUE!</v>
      </c>
      <c r="AS335">
        <v>6.5096171919052592</v>
      </c>
      <c r="AT335">
        <v>-37.260619455528399</v>
      </c>
      <c r="AU335" t="e">
        <v>#VALUE!</v>
      </c>
      <c r="AV335" t="s">
        <v>1675</v>
      </c>
    </row>
    <row r="336" spans="1:48" x14ac:dyDescent="0.25">
      <c r="A336">
        <v>3.3900000000000216E-9</v>
      </c>
      <c r="B336" t="s">
        <v>629</v>
      </c>
      <c r="C336">
        <v>1</v>
      </c>
      <c r="D336" s="2">
        <v>4</v>
      </c>
      <c r="E336">
        <v>7</v>
      </c>
      <c r="F336">
        <v>12</v>
      </c>
      <c r="G336">
        <v>710</v>
      </c>
      <c r="H336">
        <v>711.65</v>
      </c>
      <c r="I336">
        <v>17513.159952799997</v>
      </c>
      <c r="J336">
        <v>31.397246977852287</v>
      </c>
      <c r="K336">
        <v>28.078516472677055</v>
      </c>
      <c r="L336">
        <v>22.669397869101978</v>
      </c>
      <c r="M336">
        <v>20.55532209947069</v>
      </c>
      <c r="N336">
        <v>22.666</v>
      </c>
      <c r="O336">
        <v>11.545275590551181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/>
      </c>
      <c r="V336" s="37" t="str">
        <f t="shared" si="127"/>
        <v/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629</v>
      </c>
      <c r="AP336" t="s">
        <v>1313</v>
      </c>
      <c r="AQ336">
        <v>-72.597368017658098</v>
      </c>
      <c r="AR336">
        <v>-81.295425059461806</v>
      </c>
      <c r="AS336">
        <v>-0.23185554696830701</v>
      </c>
      <c r="AT336">
        <v>72.597368017658098</v>
      </c>
      <c r="AU336">
        <v>81.295425059461806</v>
      </c>
      <c r="AV336" t="s">
        <v>1676</v>
      </c>
    </row>
    <row r="337" spans="1:48" x14ac:dyDescent="0.25">
      <c r="A337">
        <v>3.4000000000000218E-9</v>
      </c>
      <c r="B337" t="s">
        <v>380</v>
      </c>
      <c r="C337">
        <v>18</v>
      </c>
      <c r="D337" s="2">
        <v>3</v>
      </c>
      <c r="E337">
        <v>10</v>
      </c>
      <c r="F337">
        <v>31</v>
      </c>
      <c r="G337">
        <v>50</v>
      </c>
      <c r="H337">
        <v>50.15</v>
      </c>
      <c r="I337">
        <v>55355.739456849995</v>
      </c>
      <c r="J337">
        <v>8.0471758664955058</v>
      </c>
      <c r="K337">
        <v>18.553459119496857</v>
      </c>
      <c r="L337">
        <v>4.0680859331144381</v>
      </c>
      <c r="M337">
        <v>6.0254086904081463</v>
      </c>
      <c r="N337">
        <v>6.2320000000000002</v>
      </c>
      <c r="O337">
        <v>-47.84937238493724</v>
      </c>
      <c r="P337">
        <v>0</v>
      </c>
      <c r="Q337" s="36" t="str">
        <f t="shared" si="122"/>
        <v xml:space="preserve"> </v>
      </c>
      <c r="R337" t="str">
        <f t="shared" si="123"/>
        <v xml:space="preserve"> </v>
      </c>
      <c r="S337" s="37" t="str">
        <f t="shared" si="124"/>
        <v/>
      </c>
      <c r="T337" s="37" t="str">
        <f t="shared" si="125"/>
        <v/>
      </c>
      <c r="U337" s="37" t="str">
        <f t="shared" si="126"/>
        <v/>
      </c>
      <c r="V337" s="37">
        <f t="shared" si="127"/>
        <v>-0.5576295668495741</v>
      </c>
      <c r="W337" s="37" t="str">
        <f t="shared" si="128"/>
        <v/>
      </c>
      <c r="X337" s="37">
        <f t="shared" si="129"/>
        <v>-0.67466036253762418</v>
      </c>
      <c r="Y337" t="str">
        <f t="shared" si="113"/>
        <v xml:space="preserve"> </v>
      </c>
      <c r="Z337" s="1">
        <f t="shared" si="130"/>
        <v>19</v>
      </c>
      <c r="AA337" t="str">
        <f t="shared" si="114"/>
        <v xml:space="preserve"> </v>
      </c>
      <c r="AB337" s="1">
        <f t="shared" si="131"/>
        <v>4</v>
      </c>
      <c r="AC337" t="str">
        <f t="shared" si="115"/>
        <v xml:space="preserve"> </v>
      </c>
      <c r="AD337" s="1" t="str">
        <f t="shared" si="132"/>
        <v xml:space="preserve"> </v>
      </c>
      <c r="AE337" t="str">
        <f t="shared" si="116"/>
        <v xml:space="preserve"> 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380</v>
      </c>
      <c r="AP337" t="s">
        <v>1293</v>
      </c>
      <c r="AQ337">
        <v>55.762956684957409</v>
      </c>
      <c r="AR337">
        <v>67.466036253762411</v>
      </c>
      <c r="AS337">
        <v>-0.29910269192422456</v>
      </c>
      <c r="AT337">
        <v>-55.762956684957409</v>
      </c>
      <c r="AU337">
        <v>-67.466036253762411</v>
      </c>
      <c r="AV337" t="s">
        <v>1677</v>
      </c>
    </row>
    <row r="338" spans="1:48" x14ac:dyDescent="0.25">
      <c r="A338">
        <v>3.4100000000000219E-9</v>
      </c>
      <c r="B338" t="s">
        <v>1221</v>
      </c>
      <c r="C338">
        <v>5</v>
      </c>
      <c r="D338" s="2">
        <v>1</v>
      </c>
      <c r="E338">
        <v>17</v>
      </c>
      <c r="F338">
        <v>23</v>
      </c>
      <c r="G338">
        <v>62</v>
      </c>
      <c r="H338">
        <v>59</v>
      </c>
      <c r="I338">
        <v>16005.097619000002</v>
      </c>
      <c r="J338">
        <v>24.150634465820712</v>
      </c>
      <c r="K338">
        <v>26.940639269406393</v>
      </c>
      <c r="L338">
        <v>16.825663026521063</v>
      </c>
      <c r="M338">
        <v>18.627374784110536</v>
      </c>
      <c r="N338">
        <v>2.19</v>
      </c>
      <c r="O338">
        <v>-9.8765432098765515</v>
      </c>
      <c r="P338">
        <v>3.1</v>
      </c>
      <c r="Q338" s="36" t="str">
        <f t="shared" si="122"/>
        <v xml:space="preserve"> 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 t="str">
        <f t="shared" si="115"/>
        <v xml:space="preserve"> 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3.1000000034099999</v>
      </c>
      <c r="AH338" t="str">
        <f t="shared" si="134"/>
        <v xml:space="preserve"> </v>
      </c>
      <c r="AI338">
        <f t="shared" si="118"/>
        <v>108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1221</v>
      </c>
      <c r="AP338" t="s">
        <v>1293</v>
      </c>
      <c r="AQ338">
        <v>-32.761192333122445</v>
      </c>
      <c r="AR338">
        <v>-34.560950754588582</v>
      </c>
      <c r="AS338">
        <v>5.0847457627118731</v>
      </c>
      <c r="AT338">
        <v>32.761192333122445</v>
      </c>
      <c r="AU338">
        <v>34.560950754588582</v>
      </c>
      <c r="AV338" t="s">
        <v>1678</v>
      </c>
    </row>
    <row r="339" spans="1:48" x14ac:dyDescent="0.25">
      <c r="A339">
        <v>3.4200000000000221E-9</v>
      </c>
      <c r="B339" t="s">
        <v>382</v>
      </c>
      <c r="C339">
        <v>13</v>
      </c>
      <c r="D339" s="2">
        <v>0</v>
      </c>
      <c r="E339">
        <v>5</v>
      </c>
      <c r="F339">
        <v>18</v>
      </c>
      <c r="G339">
        <v>27</v>
      </c>
      <c r="H339">
        <v>21.8</v>
      </c>
      <c r="I339">
        <v>11245.9642778</v>
      </c>
      <c r="J339">
        <v>5.062703204830469</v>
      </c>
      <c r="K339">
        <v>4.7870004391743519</v>
      </c>
      <c r="L339">
        <v>7.142825948080608</v>
      </c>
      <c r="M339">
        <v>6.8578444560483689</v>
      </c>
      <c r="N339">
        <v>4.306</v>
      </c>
      <c r="O339">
        <v>-5.9825327510917035</v>
      </c>
      <c r="P339">
        <v>0</v>
      </c>
      <c r="Q339" s="36">
        <f t="shared" si="122"/>
        <v>72.222222225642227</v>
      </c>
      <c r="R339" t="str">
        <f t="shared" si="123"/>
        <v xml:space="preserve"> </v>
      </c>
      <c r="S339" s="37">
        <f t="shared" si="124"/>
        <v>0.23853211351174303</v>
      </c>
      <c r="T339" s="37" t="str">
        <f t="shared" si="125"/>
        <v/>
      </c>
      <c r="U339" s="37" t="str">
        <f t="shared" si="126"/>
        <v/>
      </c>
      <c r="V339" s="37">
        <f t="shared" si="127"/>
        <v>-0.72169239907413241</v>
      </c>
      <c r="W339" s="37" t="str">
        <f t="shared" si="128"/>
        <v/>
      </c>
      <c r="X339" s="37">
        <f t="shared" si="129"/>
        <v>-0.4287622133325214</v>
      </c>
      <c r="Y339" t="str">
        <f t="shared" si="113"/>
        <v xml:space="preserve"> </v>
      </c>
      <c r="Z339" s="1">
        <f t="shared" si="130"/>
        <v>3</v>
      </c>
      <c r="AA339" t="str">
        <f t="shared" si="114"/>
        <v xml:space="preserve"> </v>
      </c>
      <c r="AB339" s="1">
        <f t="shared" si="131"/>
        <v>38</v>
      </c>
      <c r="AC339">
        <f t="shared" si="115"/>
        <v>34</v>
      </c>
      <c r="AD339" s="1" t="str">
        <f t="shared" si="132"/>
        <v xml:space="preserve"> </v>
      </c>
      <c r="AE339">
        <f t="shared" si="116"/>
        <v>66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382</v>
      </c>
      <c r="AP339" t="s">
        <v>1313</v>
      </c>
      <c r="AQ339">
        <v>72.169239907413242</v>
      </c>
      <c r="AR339">
        <v>42.87622133325214</v>
      </c>
      <c r="AS339">
        <v>23.853211009174302</v>
      </c>
      <c r="AT339">
        <v>-72.169239907413242</v>
      </c>
      <c r="AU339">
        <v>-42.87622133325214</v>
      </c>
      <c r="AV339" t="s">
        <v>1679</v>
      </c>
    </row>
    <row r="340" spans="1:48" x14ac:dyDescent="0.25">
      <c r="A340">
        <v>3.4300000000000223E-9</v>
      </c>
      <c r="B340" t="s">
        <v>388</v>
      </c>
      <c r="C340">
        <v>25</v>
      </c>
      <c r="D340" s="2">
        <v>0</v>
      </c>
      <c r="E340">
        <v>8</v>
      </c>
      <c r="F340">
        <v>33</v>
      </c>
      <c r="G340">
        <v>29</v>
      </c>
      <c r="H340">
        <v>25.23</v>
      </c>
      <c r="I340">
        <v>12066.32624283</v>
      </c>
      <c r="J340" t="s">
        <v>1238</v>
      </c>
      <c r="K340" t="s">
        <v>1238</v>
      </c>
      <c r="L340">
        <v>8.1503470919851999</v>
      </c>
      <c r="M340">
        <v>5.9743444369870602</v>
      </c>
      <c r="N340">
        <v>-0.30299999999999999</v>
      </c>
      <c r="O340" t="s">
        <v>132</v>
      </c>
      <c r="P340">
        <v>1.8787158145065401</v>
      </c>
      <c r="Q340" s="36">
        <f t="shared" si="122"/>
        <v>75.757575761005754</v>
      </c>
      <c r="R340" t="str">
        <f t="shared" si="123"/>
        <v xml:space="preserve"> </v>
      </c>
      <c r="S340" s="37" t="str">
        <f t="shared" si="124"/>
        <v/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>
        <f t="shared" si="129"/>
        <v>-0.34818708068220094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71</v>
      </c>
      <c r="AC340" t="str">
        <f t="shared" si="115"/>
        <v xml:space="preserve"> </v>
      </c>
      <c r="AD340" s="1" t="str">
        <f t="shared" si="132"/>
        <v xml:space="preserve"> </v>
      </c>
      <c r="AE340">
        <f t="shared" si="116"/>
        <v>49</v>
      </c>
      <c r="AF340" t="str">
        <f t="shared" si="117"/>
        <v xml:space="preserve"> </v>
      </c>
      <c r="AG340" t="str">
        <f t="shared" si="133"/>
        <v xml:space="preserve"> </v>
      </c>
      <c r="AH340" t="str">
        <f t="shared" si="134"/>
        <v xml:space="preserve"> </v>
      </c>
      <c r="AI340" t="str">
        <f t="shared" si="118"/>
        <v xml:space="preserve"> 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388</v>
      </c>
      <c r="AP340" t="s">
        <v>1295</v>
      </c>
      <c r="AQ340" t="e">
        <v>#VALUE!</v>
      </c>
      <c r="AR340">
        <v>34.818708068220097</v>
      </c>
      <c r="AS340">
        <v>14.942528735632177</v>
      </c>
      <c r="AT340" t="e">
        <v>#VALUE!</v>
      </c>
      <c r="AU340">
        <v>-34.818708068220097</v>
      </c>
      <c r="AV340" t="s">
        <v>1680</v>
      </c>
    </row>
    <row r="341" spans="1:48" x14ac:dyDescent="0.25">
      <c r="A341">
        <v>3.4400000000000224E-9</v>
      </c>
      <c r="B341" t="s">
        <v>925</v>
      </c>
      <c r="C341">
        <v>18</v>
      </c>
      <c r="D341" s="2">
        <v>0</v>
      </c>
      <c r="E341">
        <v>2</v>
      </c>
      <c r="F341">
        <v>20</v>
      </c>
      <c r="G341">
        <v>65</v>
      </c>
      <c r="H341">
        <v>53.34</v>
      </c>
      <c r="I341">
        <v>11499.961262160001</v>
      </c>
      <c r="J341">
        <v>10.462926637897215</v>
      </c>
      <c r="K341">
        <v>9.3317004898530449</v>
      </c>
      <c r="L341">
        <v>9.1424249094014751</v>
      </c>
      <c r="M341">
        <v>8.0574661088841584</v>
      </c>
      <c r="N341">
        <v>5.0979999999999999</v>
      </c>
      <c r="O341">
        <v>3.6178861788617871</v>
      </c>
      <c r="P341">
        <v>0.63367079115110614</v>
      </c>
      <c r="Q341" s="36">
        <f t="shared" si="122"/>
        <v>90.000000003439993</v>
      </c>
      <c r="R341" t="str">
        <f t="shared" si="123"/>
        <v xml:space="preserve"> </v>
      </c>
      <c r="S341" s="37">
        <f t="shared" si="124"/>
        <v>0.2185976787305885</v>
      </c>
      <c r="T341" s="37" t="str">
        <f t="shared" si="125"/>
        <v/>
      </c>
      <c r="U341" s="37" t="str">
        <f t="shared" si="126"/>
        <v/>
      </c>
      <c r="V341" s="37">
        <f t="shared" si="127"/>
        <v>-0.42483059080410057</v>
      </c>
      <c r="W341" s="37" t="str">
        <f t="shared" si="128"/>
        <v/>
      </c>
      <c r="X341" s="37" t="str">
        <f t="shared" si="129"/>
        <v/>
      </c>
      <c r="Y341" t="str">
        <f t="shared" si="113"/>
        <v xml:space="preserve"> </v>
      </c>
      <c r="Z341" s="1">
        <f t="shared" si="130"/>
        <v>58</v>
      </c>
      <c r="AA341" t="str">
        <f t="shared" si="114"/>
        <v xml:space="preserve"> </v>
      </c>
      <c r="AB341" s="1" t="str">
        <f t="shared" si="131"/>
        <v xml:space="preserve"> </v>
      </c>
      <c r="AC341">
        <f t="shared" si="115"/>
        <v>41</v>
      </c>
      <c r="AD341" s="1" t="str">
        <f t="shared" si="132"/>
        <v xml:space="preserve"> </v>
      </c>
      <c r="AE341">
        <f t="shared" si="116"/>
        <v>12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925</v>
      </c>
      <c r="AP341" t="s">
        <v>1248</v>
      </c>
      <c r="AQ341">
        <v>42.483059080410058</v>
      </c>
      <c r="AR341">
        <v>26.884700705559094</v>
      </c>
      <c r="AS341">
        <v>21.85976752905885</v>
      </c>
      <c r="AT341">
        <v>-42.483059080410058</v>
      </c>
      <c r="AU341">
        <v>-26.884700705559094</v>
      </c>
      <c r="AV341" t="s">
        <v>1681</v>
      </c>
    </row>
    <row r="342" spans="1:48" x14ac:dyDescent="0.25">
      <c r="A342">
        <v>3.4500000000000226E-9</v>
      </c>
      <c r="B342" t="s">
        <v>593</v>
      </c>
      <c r="C342">
        <v>9</v>
      </c>
      <c r="D342" s="2">
        <v>2</v>
      </c>
      <c r="E342">
        <v>7</v>
      </c>
      <c r="F342">
        <v>18</v>
      </c>
      <c r="G342">
        <v>103</v>
      </c>
      <c r="H342">
        <v>99.28</v>
      </c>
      <c r="I342">
        <v>16350.19982</v>
      </c>
      <c r="J342">
        <v>20.137931034482762</v>
      </c>
      <c r="K342">
        <v>18.59176029962547</v>
      </c>
      <c r="L342">
        <v>14.924674867015217</v>
      </c>
      <c r="M342">
        <v>14.153672851888158</v>
      </c>
      <c r="N342">
        <v>4.93</v>
      </c>
      <c r="O342">
        <v>1.8595041322314023</v>
      </c>
      <c r="P342">
        <v>1.9893231265108784</v>
      </c>
      <c r="Q342" s="36" t="str">
        <f t="shared" si="122"/>
        <v xml:space="preserve"> </v>
      </c>
      <c r="R342" t="str">
        <f t="shared" si="123"/>
        <v xml:space="preserve"> </v>
      </c>
      <c r="S342" s="37" t="str">
        <f t="shared" si="124"/>
        <v/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 t="str">
        <f t="shared" si="115"/>
        <v xml:space="preserve"> 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593</v>
      </c>
      <c r="AP342" t="s">
        <v>1246</v>
      </c>
      <c r="AQ342">
        <v>-10.702505105770799</v>
      </c>
      <c r="AR342">
        <v>-19.358056597423712</v>
      </c>
      <c r="AS342">
        <v>3.7469782433521281</v>
      </c>
      <c r="AT342">
        <v>10.702505105770799</v>
      </c>
      <c r="AU342">
        <v>19.358056597423712</v>
      </c>
      <c r="AV342" t="s">
        <v>1682</v>
      </c>
    </row>
    <row r="343" spans="1:48" x14ac:dyDescent="0.25">
      <c r="A343">
        <v>3.4600000000000228E-9</v>
      </c>
      <c r="B343" t="s">
        <v>331</v>
      </c>
      <c r="C343">
        <v>17</v>
      </c>
      <c r="D343" s="2">
        <v>1</v>
      </c>
      <c r="E343">
        <v>3</v>
      </c>
      <c r="F343">
        <v>21</v>
      </c>
      <c r="G343">
        <v>223</v>
      </c>
      <c r="H343">
        <v>218.31</v>
      </c>
      <c r="I343">
        <v>106699.28080299</v>
      </c>
      <c r="J343">
        <v>26.05753163046073</v>
      </c>
      <c r="K343">
        <v>24.069459757442118</v>
      </c>
      <c r="L343">
        <v>14.875735849056605</v>
      </c>
      <c r="M343">
        <v>13.768127028998725</v>
      </c>
      <c r="N343">
        <v>8.3780000000000001</v>
      </c>
      <c r="O343">
        <v>8.8051948051948052</v>
      </c>
      <c r="P343">
        <v>2.5679080207045026</v>
      </c>
      <c r="Q343" s="36">
        <f t="shared" si="122"/>
        <v>80.952380955840951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>
        <f t="shared" si="116"/>
        <v>38</v>
      </c>
      <c r="AF343" t="str">
        <f t="shared" si="117"/>
        <v xml:space="preserve"> </v>
      </c>
      <c r="AG343">
        <f t="shared" si="133"/>
        <v>2.5679080241645025</v>
      </c>
      <c r="AH343" t="str">
        <f t="shared" si="134"/>
        <v xml:space="preserve"> </v>
      </c>
      <c r="AI343">
        <f t="shared" si="118"/>
        <v>146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331</v>
      </c>
      <c r="AP343" t="s">
        <v>1250</v>
      </c>
      <c r="AQ343">
        <v>-43.243813052364757</v>
      </c>
      <c r="AR343">
        <v>-18.966673459943383</v>
      </c>
      <c r="AS343">
        <v>2.1483211946314862</v>
      </c>
      <c r="AT343">
        <v>43.243813052364757</v>
      </c>
      <c r="AU343">
        <v>18.966673459943383</v>
      </c>
      <c r="AV343" t="s">
        <v>1683</v>
      </c>
    </row>
    <row r="344" spans="1:48" x14ac:dyDescent="0.25">
      <c r="A344">
        <v>3.470000000000023E-9</v>
      </c>
      <c r="B344" t="s">
        <v>384</v>
      </c>
      <c r="C344">
        <v>13</v>
      </c>
      <c r="D344" s="2">
        <v>0</v>
      </c>
      <c r="E344">
        <v>7</v>
      </c>
      <c r="F344">
        <v>20</v>
      </c>
      <c r="G344">
        <v>45</v>
      </c>
      <c r="H344">
        <v>38.479999999999997</v>
      </c>
      <c r="I344">
        <v>31549.514385999999</v>
      </c>
      <c r="J344">
        <v>28.335787923416785</v>
      </c>
      <c r="K344">
        <v>18.091208274565112</v>
      </c>
      <c r="L344">
        <v>9.9917176657495652</v>
      </c>
      <c r="M344">
        <v>7.1918640593059839</v>
      </c>
      <c r="N344">
        <v>1.3580000000000001</v>
      </c>
      <c r="O344">
        <v>0.59259259259259311</v>
      </c>
      <c r="P344">
        <v>1.4553014553014556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0.1694386729086696</v>
      </c>
      <c r="T344" s="37" t="str">
        <f t="shared" si="125"/>
        <v/>
      </c>
      <c r="U344" s="37" t="str">
        <f t="shared" si="126"/>
        <v/>
      </c>
      <c r="V344" s="37" t="str">
        <f t="shared" si="127"/>
        <v/>
      </c>
      <c r="W344" s="37" t="str">
        <f t="shared" si="128"/>
        <v/>
      </c>
      <c r="X344" s="37" t="str">
        <f t="shared" si="129"/>
        <v/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 t="str">
        <f t="shared" si="131"/>
        <v xml:space="preserve"> </v>
      </c>
      <c r="AC344">
        <f t="shared" si="115"/>
        <v>63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384</v>
      </c>
      <c r="AP344" t="s">
        <v>1242</v>
      </c>
      <c r="AQ344">
        <v>-55.767874162285011</v>
      </c>
      <c r="AR344">
        <v>20.092597441452931</v>
      </c>
      <c r="AS344">
        <v>16.943866943866958</v>
      </c>
      <c r="AT344">
        <v>55.767874162285011</v>
      </c>
      <c r="AU344">
        <v>-20.092597441452931</v>
      </c>
      <c r="AV344" t="s">
        <v>1684</v>
      </c>
    </row>
    <row r="345" spans="1:48" x14ac:dyDescent="0.25">
      <c r="A345">
        <v>3.4800000000000231E-9</v>
      </c>
      <c r="B345" t="s">
        <v>586</v>
      </c>
      <c r="C345">
        <v>31</v>
      </c>
      <c r="D345" s="2">
        <v>4</v>
      </c>
      <c r="E345">
        <v>9</v>
      </c>
      <c r="F345">
        <v>44</v>
      </c>
      <c r="G345">
        <v>412.5</v>
      </c>
      <c r="H345">
        <v>294.29000000000002</v>
      </c>
      <c r="I345">
        <v>128850.42742378001</v>
      </c>
      <c r="J345" t="s">
        <v>1238</v>
      </c>
      <c r="K345" t="s">
        <v>1238</v>
      </c>
      <c r="L345" t="s">
        <v>1238</v>
      </c>
      <c r="M345">
        <v>29.967629129490671</v>
      </c>
      <c r="N345">
        <v>3.8970000000000002</v>
      </c>
      <c r="O345">
        <v>20.055452865064701</v>
      </c>
      <c r="P345">
        <v>0</v>
      </c>
      <c r="Q345" s="36">
        <f t="shared" si="122"/>
        <v>70.45454545802545</v>
      </c>
      <c r="R345" t="str">
        <f t="shared" si="123"/>
        <v xml:space="preserve"> </v>
      </c>
      <c r="S345" s="37">
        <f t="shared" si="124"/>
        <v>0.40167861981083014</v>
      </c>
      <c r="T345" s="37" t="str">
        <f t="shared" si="125"/>
        <v/>
      </c>
      <c r="U345" s="37" t="str">
        <f t="shared" si="126"/>
        <v xml:space="preserve"> </v>
      </c>
      <c r="V345" s="37" t="str">
        <f t="shared" si="127"/>
        <v xml:space="preserve"> 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>
        <f t="shared" si="115"/>
        <v>9</v>
      </c>
      <c r="AD345" s="1" t="str">
        <f t="shared" si="132"/>
        <v xml:space="preserve"> </v>
      </c>
      <c r="AE345">
        <f t="shared" si="116"/>
        <v>76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586</v>
      </c>
      <c r="AP345" t="s">
        <v>1262</v>
      </c>
      <c r="AQ345" t="e">
        <v>#VALUE!</v>
      </c>
      <c r="AR345" t="e">
        <v>#VALUE!</v>
      </c>
      <c r="AS345">
        <v>40.167861633083014</v>
      </c>
      <c r="AT345" t="e">
        <v>#VALUE!</v>
      </c>
      <c r="AU345" t="e">
        <v>#VALUE!</v>
      </c>
      <c r="AV345" t="s">
        <v>1685</v>
      </c>
    </row>
    <row r="346" spans="1:48" x14ac:dyDescent="0.25">
      <c r="A346">
        <v>3.4900000000000233E-9</v>
      </c>
      <c r="B346" t="s">
        <v>387</v>
      </c>
      <c r="C346">
        <v>5</v>
      </c>
      <c r="D346" s="2">
        <v>1</v>
      </c>
      <c r="E346">
        <v>9</v>
      </c>
      <c r="F346">
        <v>15</v>
      </c>
      <c r="G346">
        <v>30</v>
      </c>
      <c r="H346">
        <v>29.04</v>
      </c>
      <c r="I346">
        <v>10842.003762480001</v>
      </c>
      <c r="J346">
        <v>22.235834609494638</v>
      </c>
      <c r="K346">
        <v>20.967509025270758</v>
      </c>
      <c r="L346">
        <v>11.737350794873592</v>
      </c>
      <c r="M346">
        <v>11.225561419959813</v>
      </c>
      <c r="N346">
        <v>1.306</v>
      </c>
      <c r="O346">
        <v>0.46153846153846195</v>
      </c>
      <c r="P346">
        <v>2.9235537190082641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>
        <f t="shared" si="133"/>
        <v>2.923553722498264</v>
      </c>
      <c r="AH346" t="str">
        <f t="shared" si="134"/>
        <v xml:space="preserve"> </v>
      </c>
      <c r="AI346">
        <f t="shared" si="118"/>
        <v>121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387</v>
      </c>
      <c r="AP346" t="s">
        <v>1250</v>
      </c>
      <c r="AQ346">
        <v>-22.235128830943474</v>
      </c>
      <c r="AR346">
        <v>6.1321340021584287</v>
      </c>
      <c r="AS346">
        <v>3.3057851239669533</v>
      </c>
      <c r="AT346">
        <v>22.235128830943474</v>
      </c>
      <c r="AU346">
        <v>-6.1321340021584287</v>
      </c>
      <c r="AV346" t="s">
        <v>1686</v>
      </c>
    </row>
    <row r="347" spans="1:48" x14ac:dyDescent="0.25">
      <c r="A347">
        <v>3.5000000000000235E-9</v>
      </c>
      <c r="B347" t="s">
        <v>386</v>
      </c>
      <c r="C347">
        <v>24</v>
      </c>
      <c r="D347" s="2">
        <v>2</v>
      </c>
      <c r="E347">
        <v>8</v>
      </c>
      <c r="F347">
        <v>34</v>
      </c>
      <c r="G347">
        <v>97</v>
      </c>
      <c r="H347">
        <v>87.27</v>
      </c>
      <c r="I347">
        <v>136742.34831171</v>
      </c>
      <c r="J347">
        <v>33.838697169445517</v>
      </c>
      <c r="K347">
        <v>30.072363886974497</v>
      </c>
      <c r="L347">
        <v>23.901485045080307</v>
      </c>
      <c r="M347">
        <v>21.685206816622113</v>
      </c>
      <c r="N347">
        <v>2.9020000000000001</v>
      </c>
      <c r="O347">
        <v>16.593009240658908</v>
      </c>
      <c r="P347">
        <v>1.061074825254956</v>
      </c>
      <c r="Q347" s="36">
        <f t="shared" si="122"/>
        <v>70.588235297617658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/>
      </c>
      <c r="V347" s="37" t="str">
        <f t="shared" si="127"/>
        <v/>
      </c>
      <c r="W347" s="37" t="str">
        <f t="shared" si="128"/>
        <v/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>
        <f t="shared" si="116"/>
        <v>74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386</v>
      </c>
      <c r="AP347" t="s">
        <v>1248</v>
      </c>
      <c r="AQ347">
        <v>-86.018540820243203</v>
      </c>
      <c r="AR347">
        <v>-91.148874611545196</v>
      </c>
      <c r="AS347">
        <v>11.149306749169252</v>
      </c>
      <c r="AT347">
        <v>86.018540820243203</v>
      </c>
      <c r="AU347">
        <v>91.148874611545196</v>
      </c>
      <c r="AV347" t="s">
        <v>1687</v>
      </c>
    </row>
    <row r="348" spans="1:48" x14ac:dyDescent="0.25">
      <c r="A348">
        <v>3.5100000000000237E-9</v>
      </c>
      <c r="B348" t="s">
        <v>926</v>
      </c>
      <c r="C348">
        <v>8</v>
      </c>
      <c r="D348" s="2">
        <v>0</v>
      </c>
      <c r="E348">
        <v>6</v>
      </c>
      <c r="F348">
        <v>14</v>
      </c>
      <c r="G348">
        <v>34.75</v>
      </c>
      <c r="H348">
        <v>21.22</v>
      </c>
      <c r="I348">
        <v>3719.3238926599997</v>
      </c>
      <c r="J348" t="s">
        <v>1238</v>
      </c>
      <c r="K348" t="s">
        <v>1238</v>
      </c>
      <c r="L348" t="s">
        <v>1238</v>
      </c>
      <c r="M348" t="s">
        <v>1238</v>
      </c>
      <c r="N348">
        <v>-2.9</v>
      </c>
      <c r="O348" t="s">
        <v>132</v>
      </c>
      <c r="P348" t="s">
        <v>137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0.63760603555524031</v>
      </c>
      <c r="T348" s="37" t="str">
        <f t="shared" si="125"/>
        <v/>
      </c>
      <c r="U348" s="37" t="str">
        <f t="shared" si="126"/>
        <v xml:space="preserve"> </v>
      </c>
      <c r="V348" s="37" t="str">
        <f t="shared" si="127"/>
        <v xml:space="preserve"> </v>
      </c>
      <c r="W348" s="37" t="str">
        <f t="shared" si="128"/>
        <v xml:space="preserve"> </v>
      </c>
      <c r="X348" s="37" t="str">
        <f t="shared" si="129"/>
        <v xml:space="preserve"> 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>
        <f t="shared" si="115"/>
        <v>1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926</v>
      </c>
      <c r="AP348" t="s">
        <v>1313</v>
      </c>
      <c r="AQ348" t="e">
        <v>#VALUE!</v>
      </c>
      <c r="AR348" t="e">
        <v>#VALUE!</v>
      </c>
      <c r="AS348">
        <v>63.760603204524038</v>
      </c>
      <c r="AT348" t="e">
        <v>#VALUE!</v>
      </c>
      <c r="AU348" t="e">
        <v>#VALUE!</v>
      </c>
      <c r="AV348" t="s">
        <v>1688</v>
      </c>
    </row>
    <row r="349" spans="1:48" x14ac:dyDescent="0.25">
      <c r="A349">
        <v>3.5200000000000238E-9</v>
      </c>
      <c r="B349" t="s">
        <v>667</v>
      </c>
      <c r="C349">
        <v>10</v>
      </c>
      <c r="D349" s="2">
        <v>1</v>
      </c>
      <c r="E349">
        <v>6</v>
      </c>
      <c r="F349">
        <v>17</v>
      </c>
      <c r="G349">
        <v>27.5</v>
      </c>
      <c r="H349">
        <v>22.65</v>
      </c>
      <c r="I349">
        <v>8056.0062925499997</v>
      </c>
      <c r="J349">
        <v>12.847419171866136</v>
      </c>
      <c r="K349">
        <v>12.445054945054943</v>
      </c>
      <c r="L349">
        <v>9.182306118445025</v>
      </c>
      <c r="M349">
        <v>8.8195660108251399</v>
      </c>
      <c r="N349">
        <v>1.7630000000000001</v>
      </c>
      <c r="O349">
        <v>-3.6612021857923471</v>
      </c>
      <c r="P349">
        <v>6.3796909492273732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0.2141280388400883</v>
      </c>
      <c r="T349" s="37" t="str">
        <f t="shared" si="125"/>
        <v/>
      </c>
      <c r="U349" s="37" t="str">
        <f t="shared" si="126"/>
        <v/>
      </c>
      <c r="V349" s="37" t="str">
        <f t="shared" si="127"/>
        <v/>
      </c>
      <c r="W349" s="37" t="str">
        <f t="shared" si="128"/>
        <v/>
      </c>
      <c r="X349" s="37" t="str">
        <f t="shared" si="129"/>
        <v/>
      </c>
      <c r="Y349" t="str">
        <f t="shared" si="113"/>
        <v xml:space="preserve"> </v>
      </c>
      <c r="Z349" s="1" t="str">
        <f t="shared" si="130"/>
        <v xml:space="preserve"> </v>
      </c>
      <c r="AA349" t="str">
        <f t="shared" si="114"/>
        <v xml:space="preserve"> </v>
      </c>
      <c r="AB349" s="1" t="str">
        <f t="shared" si="131"/>
        <v xml:space="preserve"> </v>
      </c>
      <c r="AC349">
        <f t="shared" si="115"/>
        <v>43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>
        <f t="shared" si="133"/>
        <v>6.3796909527473735</v>
      </c>
      <c r="AH349" t="str">
        <f t="shared" si="134"/>
        <v xml:space="preserve"> </v>
      </c>
      <c r="AI349">
        <f t="shared" si="118"/>
        <v>11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667</v>
      </c>
      <c r="AP349" t="s">
        <v>1244</v>
      </c>
      <c r="AQ349">
        <v>29.37499467874116</v>
      </c>
      <c r="AR349">
        <v>26.56575616247132</v>
      </c>
      <c r="AS349">
        <v>21.41280353200883</v>
      </c>
      <c r="AT349">
        <v>-29.37499467874116</v>
      </c>
      <c r="AU349">
        <v>-26.56575616247132</v>
      </c>
      <c r="AV349" t="s">
        <v>1689</v>
      </c>
    </row>
    <row r="350" spans="1:48" x14ac:dyDescent="0.25">
      <c r="A350">
        <v>3.530000000000024E-9</v>
      </c>
      <c r="B350" t="s">
        <v>391</v>
      </c>
      <c r="C350">
        <v>16</v>
      </c>
      <c r="D350" s="2">
        <v>1</v>
      </c>
      <c r="E350">
        <v>4</v>
      </c>
      <c r="F350">
        <v>21</v>
      </c>
      <c r="G350">
        <v>380</v>
      </c>
      <c r="H350">
        <v>371.43</v>
      </c>
      <c r="I350">
        <v>62845.27702596</v>
      </c>
      <c r="J350">
        <v>18.891714561822898</v>
      </c>
      <c r="K350">
        <v>16.532247296034186</v>
      </c>
      <c r="L350">
        <v>15.733665813632301</v>
      </c>
      <c r="M350">
        <v>14.381472646691295</v>
      </c>
      <c r="N350">
        <v>19.661000000000001</v>
      </c>
      <c r="O350">
        <v>-7.8246601031411176</v>
      </c>
      <c r="P350">
        <v>1.5383786985434673</v>
      </c>
      <c r="Q350" s="36">
        <f t="shared" si="122"/>
        <v>76.190476194006195</v>
      </c>
      <c r="R350" t="str">
        <f t="shared" si="123"/>
        <v xml:space="preserve"> </v>
      </c>
      <c r="S350" s="37" t="str">
        <f t="shared" si="124"/>
        <v/>
      </c>
      <c r="T350" s="37" t="str">
        <f t="shared" si="125"/>
        <v/>
      </c>
      <c r="U350" s="37" t="str">
        <f t="shared" si="126"/>
        <v/>
      </c>
      <c r="V350" s="37" t="str">
        <f t="shared" si="127"/>
        <v/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 t="str">
        <f t="shared" si="115"/>
        <v xml:space="preserve"> </v>
      </c>
      <c r="AD350" s="1" t="str">
        <f t="shared" si="132"/>
        <v xml:space="preserve"> </v>
      </c>
      <c r="AE350">
        <f t="shared" si="116"/>
        <v>47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391</v>
      </c>
      <c r="AP350" t="s">
        <v>1244</v>
      </c>
      <c r="AQ350">
        <v>-3.8517871650204372</v>
      </c>
      <c r="AR350">
        <v>-25.827851621671115</v>
      </c>
      <c r="AS350">
        <v>2.3072988180814713</v>
      </c>
      <c r="AT350">
        <v>3.8517871650204372</v>
      </c>
      <c r="AU350">
        <v>25.827851621671115</v>
      </c>
      <c r="AV350" t="s">
        <v>1690</v>
      </c>
    </row>
    <row r="351" spans="1:48" x14ac:dyDescent="0.25">
      <c r="A351">
        <v>3.5400000000000242E-9</v>
      </c>
      <c r="B351" t="s">
        <v>543</v>
      </c>
      <c r="C351">
        <v>14</v>
      </c>
      <c r="D351" s="2">
        <v>4</v>
      </c>
      <c r="E351">
        <v>13</v>
      </c>
      <c r="F351">
        <v>31</v>
      </c>
      <c r="G351">
        <v>25</v>
      </c>
      <c r="H351">
        <v>23.39</v>
      </c>
      <c r="I351">
        <v>9026.1173807499999</v>
      </c>
      <c r="J351" t="s">
        <v>1238</v>
      </c>
      <c r="K351">
        <v>29.948783610755441</v>
      </c>
      <c r="L351">
        <v>14.683973590999061</v>
      </c>
      <c r="M351">
        <v>11.185236949783013</v>
      </c>
      <c r="N351">
        <v>-1.639</v>
      </c>
      <c r="O351">
        <v>-2501.5873015873017</v>
      </c>
      <c r="P351">
        <v>0.91492090637024359</v>
      </c>
      <c r="Q351" s="36" t="str">
        <f t="shared" si="122"/>
        <v xml:space="preserve"> 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 t="str">
        <f t="shared" si="129"/>
        <v/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 t="str">
        <f t="shared" si="115"/>
        <v xml:space="preserve"> 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>
        <f t="shared" si="136"/>
        <v>-2501.5873015837615</v>
      </c>
      <c r="AM351" t="str">
        <f t="shared" si="120"/>
        <v xml:space="preserve"> </v>
      </c>
      <c r="AN351">
        <f t="shared" si="121"/>
        <v>6</v>
      </c>
      <c r="AO351" t="s">
        <v>543</v>
      </c>
      <c r="AP351" t="s">
        <v>1295</v>
      </c>
      <c r="AQ351" t="e">
        <v>#VALUE!</v>
      </c>
      <c r="AR351">
        <v>-17.433080892304442</v>
      </c>
      <c r="AS351">
        <v>6.8832834544677146</v>
      </c>
      <c r="AT351" t="e">
        <v>#VALUE!</v>
      </c>
      <c r="AU351">
        <v>17.433080892304442</v>
      </c>
      <c r="AV351" t="s">
        <v>1691</v>
      </c>
    </row>
    <row r="352" spans="1:48" x14ac:dyDescent="0.25">
      <c r="A352">
        <v>3.5500000000000243E-9</v>
      </c>
      <c r="B352" t="s">
        <v>610</v>
      </c>
      <c r="C352">
        <v>9</v>
      </c>
      <c r="D352" s="2">
        <v>0</v>
      </c>
      <c r="E352">
        <v>2</v>
      </c>
      <c r="F352">
        <v>11</v>
      </c>
      <c r="G352">
        <v>45</v>
      </c>
      <c r="H352">
        <v>39.03</v>
      </c>
      <c r="I352">
        <v>9874.1173076699997</v>
      </c>
      <c r="J352">
        <v>10.994366197183098</v>
      </c>
      <c r="K352">
        <v>9.0410006949270318</v>
      </c>
      <c r="L352">
        <v>8.0895095931006811</v>
      </c>
      <c r="M352">
        <v>8.2991306818181823</v>
      </c>
      <c r="N352">
        <v>3.5500000000000003</v>
      </c>
      <c r="O352">
        <v>308.0459770114943</v>
      </c>
      <c r="P352">
        <v>0.30745580322828592</v>
      </c>
      <c r="Q352" s="36">
        <f t="shared" si="122"/>
        <v>81.818181821731812</v>
      </c>
      <c r="R352" t="str">
        <f t="shared" si="123"/>
        <v xml:space="preserve"> </v>
      </c>
      <c r="S352" s="37">
        <f t="shared" si="124"/>
        <v>0.15295926565607224</v>
      </c>
      <c r="T352" s="37" t="str">
        <f t="shared" si="125"/>
        <v/>
      </c>
      <c r="U352" s="37" t="str">
        <f t="shared" si="126"/>
        <v/>
      </c>
      <c r="V352" s="37">
        <f t="shared" si="127"/>
        <v>-0.39561622393368334</v>
      </c>
      <c r="W352" s="37" t="str">
        <f t="shared" si="128"/>
        <v/>
      </c>
      <c r="X352" s="37">
        <f t="shared" si="129"/>
        <v>-0.35305247687997843</v>
      </c>
      <c r="Y352" t="str">
        <f t="shared" si="113"/>
        <v xml:space="preserve"> </v>
      </c>
      <c r="Z352" s="1">
        <f t="shared" si="130"/>
        <v>68</v>
      </c>
      <c r="AA352" t="str">
        <f t="shared" si="114"/>
        <v xml:space="preserve"> </v>
      </c>
      <c r="AB352" s="1">
        <f t="shared" si="131"/>
        <v>69</v>
      </c>
      <c r="AC352">
        <f t="shared" si="115"/>
        <v>78</v>
      </c>
      <c r="AD352" s="1" t="str">
        <f t="shared" si="132"/>
        <v xml:space="preserve"> </v>
      </c>
      <c r="AE352">
        <f t="shared" si="116"/>
        <v>35</v>
      </c>
      <c r="AF352" t="str">
        <f t="shared" si="117"/>
        <v xml:space="preserve"> </v>
      </c>
      <c r="AG352" t="str">
        <f t="shared" si="133"/>
        <v xml:space="preserve"> </v>
      </c>
      <c r="AH352" t="str">
        <f t="shared" si="134"/>
        <v xml:space="preserve"> </v>
      </c>
      <c r="AI352" t="str">
        <f t="shared" si="118"/>
        <v xml:space="preserve"> 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610</v>
      </c>
      <c r="AP352" t="s">
        <v>1250</v>
      </c>
      <c r="AQ352">
        <v>39.561622393368332</v>
      </c>
      <c r="AR352">
        <v>35.305247687997841</v>
      </c>
      <c r="AS352">
        <v>15.295926210607224</v>
      </c>
      <c r="AT352">
        <v>-39.561622393368332</v>
      </c>
      <c r="AU352">
        <v>-35.305247687997841</v>
      </c>
      <c r="AV352" t="s">
        <v>1692</v>
      </c>
    </row>
    <row r="353" spans="1:48" x14ac:dyDescent="0.25">
      <c r="A353">
        <v>3.5600000000000245E-9</v>
      </c>
      <c r="B353" t="s">
        <v>389</v>
      </c>
      <c r="C353">
        <v>13</v>
      </c>
      <c r="D353" s="2">
        <v>2</v>
      </c>
      <c r="E353">
        <v>10</v>
      </c>
      <c r="F353">
        <v>25</v>
      </c>
      <c r="G353">
        <v>210</v>
      </c>
      <c r="H353">
        <v>182.28</v>
      </c>
      <c r="I353">
        <v>48013.78658244</v>
      </c>
      <c r="J353">
        <v>17.243401759530791</v>
      </c>
      <c r="K353">
        <v>15.331819328791319</v>
      </c>
      <c r="L353">
        <v>11.198906341057096</v>
      </c>
      <c r="M353">
        <v>10.332202315134762</v>
      </c>
      <c r="N353">
        <v>10.571</v>
      </c>
      <c r="O353">
        <v>11.156677181913775</v>
      </c>
      <c r="P353">
        <v>2.0698924731182795</v>
      </c>
      <c r="Q353" s="36" t="str">
        <f t="shared" si="122"/>
        <v xml:space="preserve"> </v>
      </c>
      <c r="R353" t="str">
        <f t="shared" si="123"/>
        <v xml:space="preserve"> </v>
      </c>
      <c r="S353" s="37">
        <f t="shared" si="124"/>
        <v>0.1520737362788939</v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>
        <f t="shared" si="115"/>
        <v>80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>
        <f t="shared" si="133"/>
        <v>2.0698924766782794</v>
      </c>
      <c r="AH353" t="str">
        <f t="shared" si="134"/>
        <v xml:space="preserve"> </v>
      </c>
      <c r="AI353">
        <f t="shared" si="118"/>
        <v>188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389</v>
      </c>
      <c r="AP353" t="s">
        <v>1244</v>
      </c>
      <c r="AQ353">
        <v>5.2093401225443259</v>
      </c>
      <c r="AR353">
        <v>10.438270260793791</v>
      </c>
      <c r="AS353">
        <v>15.207373271889391</v>
      </c>
      <c r="AT353">
        <v>-5.2093401225443259</v>
      </c>
      <c r="AU353">
        <v>-10.438270260793791</v>
      </c>
      <c r="AV353" t="s">
        <v>1693</v>
      </c>
    </row>
    <row r="354" spans="1:48" x14ac:dyDescent="0.25">
      <c r="A354">
        <v>3.5700000000000247E-9</v>
      </c>
      <c r="B354" t="s">
        <v>532</v>
      </c>
      <c r="C354">
        <v>10</v>
      </c>
      <c r="D354" s="2">
        <v>3</v>
      </c>
      <c r="E354">
        <v>16</v>
      </c>
      <c r="F354">
        <v>29</v>
      </c>
      <c r="G354">
        <v>53</v>
      </c>
      <c r="H354">
        <v>56.84</v>
      </c>
      <c r="I354">
        <v>13522.949739880001</v>
      </c>
      <c r="J354">
        <v>12.495053857990767</v>
      </c>
      <c r="K354">
        <v>13.84315635655139</v>
      </c>
      <c r="L354">
        <v>7.2826975370989047</v>
      </c>
      <c r="M354">
        <v>8.7139165194756902</v>
      </c>
      <c r="N354">
        <v>4.1059999999999999</v>
      </c>
      <c r="O354">
        <v>-9.1592920353982414</v>
      </c>
      <c r="P354">
        <v>3.3655876143560874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>
        <f t="shared" si="127"/>
        <v>-0.31312022017428065</v>
      </c>
      <c r="W354" s="37" t="str">
        <f t="shared" si="128"/>
        <v/>
      </c>
      <c r="X354" s="37">
        <f t="shared" si="129"/>
        <v>-0.41757617331009222</v>
      </c>
      <c r="Y354" t="str">
        <f t="shared" si="113"/>
        <v xml:space="preserve"> </v>
      </c>
      <c r="Z354" s="1">
        <f t="shared" si="130"/>
        <v>99</v>
      </c>
      <c r="AA354" t="str">
        <f t="shared" si="114"/>
        <v xml:space="preserve"> </v>
      </c>
      <c r="AB354" s="1">
        <f t="shared" si="131"/>
        <v>44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3.3655876179260873</v>
      </c>
      <c r="AH354" t="str">
        <f t="shared" si="134"/>
        <v xml:space="preserve"> </v>
      </c>
      <c r="AI354">
        <f t="shared" si="118"/>
        <v>79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532</v>
      </c>
      <c r="AP354" t="s">
        <v>1293</v>
      </c>
      <c r="AQ354">
        <v>31.312022017428063</v>
      </c>
      <c r="AR354">
        <v>41.757617331009222</v>
      </c>
      <c r="AS354">
        <v>-6.7558057705841001</v>
      </c>
      <c r="AT354">
        <v>-31.312022017428063</v>
      </c>
      <c r="AU354">
        <v>-41.757617331009222</v>
      </c>
      <c r="AV354" t="s">
        <v>1694</v>
      </c>
    </row>
    <row r="355" spans="1:48" x14ac:dyDescent="0.25">
      <c r="A355">
        <v>3.5800000000000249E-9</v>
      </c>
      <c r="B355" t="s">
        <v>482</v>
      </c>
      <c r="C355">
        <v>7</v>
      </c>
      <c r="D355" s="2">
        <v>3</v>
      </c>
      <c r="E355">
        <v>11</v>
      </c>
      <c r="F355">
        <v>21</v>
      </c>
      <c r="G355">
        <v>101</v>
      </c>
      <c r="H355">
        <v>98.01</v>
      </c>
      <c r="I355">
        <v>21061.442015460001</v>
      </c>
      <c r="J355">
        <v>14.778347406513872</v>
      </c>
      <c r="K355">
        <v>14.01143674052895</v>
      </c>
      <c r="L355" t="s">
        <v>1238</v>
      </c>
      <c r="M355" t="s">
        <v>1238</v>
      </c>
      <c r="N355">
        <v>6.6320000000000006</v>
      </c>
      <c r="O355">
        <v>0.7290400972053469</v>
      </c>
      <c r="P355">
        <v>2.9394959697990002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 t="str">
        <f t="shared" si="127"/>
        <v/>
      </c>
      <c r="W355" s="37" t="str">
        <f t="shared" si="128"/>
        <v xml:space="preserve"> </v>
      </c>
      <c r="X355" s="37" t="str">
        <f t="shared" si="129"/>
        <v xml:space="preserve"> </v>
      </c>
      <c r="Y355" t="str">
        <f t="shared" si="113"/>
        <v xml:space="preserve"> </v>
      </c>
      <c r="Z355" s="1" t="str">
        <f t="shared" si="130"/>
        <v xml:space="preserve"> </v>
      </c>
      <c r="AA355" t="str">
        <f t="shared" si="114"/>
        <v xml:space="preserve"> </v>
      </c>
      <c r="AB355" s="1" t="str">
        <f t="shared" si="131"/>
        <v xml:space="preserve"> 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2.939495973379</v>
      </c>
      <c r="AH355" t="str">
        <f t="shared" si="134"/>
        <v xml:space="preserve"> </v>
      </c>
      <c r="AI355">
        <f t="shared" si="118"/>
        <v>120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482</v>
      </c>
      <c r="AP355" t="s">
        <v>1246</v>
      </c>
      <c r="AQ355">
        <v>18.760270038511596</v>
      </c>
      <c r="AR355" t="e">
        <v>#VALUE!</v>
      </c>
      <c r="AS355">
        <v>3.0507091113151752</v>
      </c>
      <c r="AT355">
        <v>-18.760270038511596</v>
      </c>
      <c r="AU355" t="e">
        <v>#VALUE!</v>
      </c>
      <c r="AV355" t="s">
        <v>1695</v>
      </c>
    </row>
    <row r="356" spans="1:48" x14ac:dyDescent="0.25">
      <c r="A356">
        <v>3.590000000000025E-9</v>
      </c>
      <c r="B356" t="s">
        <v>393</v>
      </c>
      <c r="C356">
        <v>9</v>
      </c>
      <c r="D356" s="2">
        <v>1</v>
      </c>
      <c r="E356">
        <v>5</v>
      </c>
      <c r="F356">
        <v>15</v>
      </c>
      <c r="G356">
        <v>60</v>
      </c>
      <c r="H356">
        <v>53.16</v>
      </c>
      <c r="I356">
        <v>16115.826119999998</v>
      </c>
      <c r="J356">
        <v>11.337172104926422</v>
      </c>
      <c r="K356">
        <v>12.076328941390276</v>
      </c>
      <c r="L356">
        <v>6.8878333544714989</v>
      </c>
      <c r="M356">
        <v>7.2568758849356589</v>
      </c>
      <c r="N356">
        <v>4.6890000000000001</v>
      </c>
      <c r="O356">
        <v>-38.921453692848772</v>
      </c>
      <c r="P356">
        <v>3.0248306997742667</v>
      </c>
      <c r="Q356" s="36" t="str">
        <f t="shared" si="122"/>
        <v xml:space="preserve"> </v>
      </c>
      <c r="R356" t="str">
        <f t="shared" si="123"/>
        <v xml:space="preserve"> </v>
      </c>
      <c r="S356" s="37" t="str">
        <f t="shared" si="124"/>
        <v/>
      </c>
      <c r="T356" s="37" t="str">
        <f t="shared" si="125"/>
        <v/>
      </c>
      <c r="U356" s="37" t="str">
        <f t="shared" si="126"/>
        <v/>
      </c>
      <c r="V356" s="37">
        <f t="shared" si="127"/>
        <v>-0.37677145150534319</v>
      </c>
      <c r="W356" s="37" t="str">
        <f t="shared" si="128"/>
        <v/>
      </c>
      <c r="X356" s="37">
        <f t="shared" si="129"/>
        <v>-0.44915489906344119</v>
      </c>
      <c r="Y356" t="str">
        <f t="shared" si="113"/>
        <v xml:space="preserve"> </v>
      </c>
      <c r="Z356" s="1">
        <f t="shared" si="130"/>
        <v>77</v>
      </c>
      <c r="AA356" t="str">
        <f t="shared" si="114"/>
        <v xml:space="preserve"> </v>
      </c>
      <c r="AB356" s="1">
        <f t="shared" si="131"/>
        <v>32</v>
      </c>
      <c r="AC356" t="str">
        <f t="shared" si="115"/>
        <v xml:space="preserve"> 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>
        <f t="shared" si="133"/>
        <v>3.0248307033642665</v>
      </c>
      <c r="AH356" t="str">
        <f t="shared" si="134"/>
        <v xml:space="preserve"> </v>
      </c>
      <c r="AI356">
        <f t="shared" si="118"/>
        <v>114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393</v>
      </c>
      <c r="AP356" t="s">
        <v>1242</v>
      </c>
      <c r="AQ356">
        <v>37.677145150534322</v>
      </c>
      <c r="AR356">
        <v>44.915489906344121</v>
      </c>
      <c r="AS356">
        <v>12.866817155756216</v>
      </c>
      <c r="AT356">
        <v>-37.677145150534322</v>
      </c>
      <c r="AU356">
        <v>-44.915489906344121</v>
      </c>
      <c r="AV356" t="s">
        <v>1696</v>
      </c>
    </row>
    <row r="357" spans="1:48" x14ac:dyDescent="0.25">
      <c r="A357">
        <v>3.6000000000000252E-9</v>
      </c>
      <c r="B357" t="s">
        <v>570</v>
      </c>
      <c r="C357">
        <v>27</v>
      </c>
      <c r="D357" s="2">
        <v>4</v>
      </c>
      <c r="E357">
        <v>9</v>
      </c>
      <c r="F357">
        <v>40</v>
      </c>
      <c r="G357">
        <v>185</v>
      </c>
      <c r="H357">
        <v>180.21</v>
      </c>
      <c r="I357">
        <v>109747.89</v>
      </c>
      <c r="J357">
        <v>27.321103699211644</v>
      </c>
      <c r="K357">
        <v>34.040423120513786</v>
      </c>
      <c r="L357">
        <v>24.298827521647553</v>
      </c>
      <c r="M357">
        <v>30.355907302832865</v>
      </c>
      <c r="N357">
        <v>5.2940000000000005</v>
      </c>
      <c r="O357">
        <v>-20.271084337349397</v>
      </c>
      <c r="P357">
        <v>0.35902558126630041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/>
      </c>
      <c r="V357" s="37" t="str">
        <f t="shared" si="127"/>
        <v/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570</v>
      </c>
      <c r="AP357" t="s">
        <v>1293</v>
      </c>
      <c r="AQ357">
        <v>-50.18993840917949</v>
      </c>
      <c r="AR357">
        <v>-94.32656700546724</v>
      </c>
      <c r="AS357">
        <v>2.658010099328556</v>
      </c>
      <c r="AT357">
        <v>50.18993840917949</v>
      </c>
      <c r="AU357">
        <v>94.32656700546724</v>
      </c>
      <c r="AV357" t="s">
        <v>1697</v>
      </c>
    </row>
    <row r="358" spans="1:48" x14ac:dyDescent="0.25">
      <c r="A358">
        <v>3.6100000000000254E-9</v>
      </c>
      <c r="B358" t="s">
        <v>1222</v>
      </c>
      <c r="C358">
        <v>2</v>
      </c>
      <c r="D358" s="2">
        <v>0</v>
      </c>
      <c r="E358">
        <v>11</v>
      </c>
      <c r="F358">
        <v>13</v>
      </c>
      <c r="G358">
        <v>18</v>
      </c>
      <c r="H358">
        <v>18.28</v>
      </c>
      <c r="I358">
        <v>7739.7520000000004</v>
      </c>
      <c r="J358">
        <v>11.576947435085499</v>
      </c>
      <c r="K358">
        <v>11.755627009646304</v>
      </c>
      <c r="L358">
        <v>12.038624896949711</v>
      </c>
      <c r="M358">
        <v>10.600981488203267</v>
      </c>
      <c r="N358">
        <v>1.579</v>
      </c>
      <c r="O358">
        <v>-41.082089552238813</v>
      </c>
      <c r="P358">
        <v>5.0547045951859957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>
        <f t="shared" si="127"/>
        <v>-0.36359048983369902</v>
      </c>
      <c r="W358" s="37" t="str">
        <f t="shared" si="128"/>
        <v/>
      </c>
      <c r="X358" s="37" t="str">
        <f t="shared" si="129"/>
        <v/>
      </c>
      <c r="Y358" t="str">
        <f t="shared" si="113"/>
        <v xml:space="preserve"> </v>
      </c>
      <c r="Z358" s="1">
        <f t="shared" si="130"/>
        <v>83</v>
      </c>
      <c r="AA358" t="str">
        <f t="shared" si="114"/>
        <v xml:space="preserve"> 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5.054704598795996</v>
      </c>
      <c r="AH358" t="str">
        <f t="shared" si="134"/>
        <v xml:space="preserve"> </v>
      </c>
      <c r="AI358">
        <f t="shared" si="118"/>
        <v>23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1222</v>
      </c>
      <c r="AP358" t="s">
        <v>1248</v>
      </c>
      <c r="AQ358">
        <v>36.359048983369902</v>
      </c>
      <c r="AR358">
        <v>3.7227353621644088</v>
      </c>
      <c r="AS358">
        <v>-1.5317286652078876</v>
      </c>
      <c r="AT358">
        <v>-36.359048983369902</v>
      </c>
      <c r="AU358">
        <v>-3.7227353621644088</v>
      </c>
      <c r="AV358" t="s">
        <v>1698</v>
      </c>
    </row>
    <row r="359" spans="1:48" x14ac:dyDescent="0.25">
      <c r="A359">
        <v>3.6200000000000255E-9</v>
      </c>
      <c r="B359" t="s">
        <v>650</v>
      </c>
      <c r="C359">
        <v>0</v>
      </c>
      <c r="D359" s="2">
        <v>1</v>
      </c>
      <c r="E359">
        <v>1</v>
      </c>
      <c r="F359">
        <v>2</v>
      </c>
      <c r="G359">
        <v>14.25</v>
      </c>
      <c r="H359">
        <v>14.48</v>
      </c>
      <c r="I359">
        <v>8320.5335577599999</v>
      </c>
      <c r="J359">
        <v>34.975845410628018</v>
      </c>
      <c r="K359">
        <v>36.109725685785534</v>
      </c>
      <c r="L359">
        <v>7.4739019292604496</v>
      </c>
      <c r="M359">
        <v>7.6957231056257411</v>
      </c>
      <c r="N359">
        <v>0.40100000000000002</v>
      </c>
      <c r="O359">
        <v>401.25</v>
      </c>
      <c r="P359">
        <v>1.3812154696132597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-0.40228486219970294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46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650</v>
      </c>
      <c r="AP359" t="s">
        <v>1262</v>
      </c>
      <c r="AQ359">
        <v>-92.269687413205872</v>
      </c>
      <c r="AR359">
        <v>40.228486219970293</v>
      </c>
      <c r="AS359">
        <v>-1.5883977900552515</v>
      </c>
      <c r="AT359">
        <v>92.269687413205872</v>
      </c>
      <c r="AU359">
        <v>-40.228486219970293</v>
      </c>
      <c r="AV359" t="s">
        <v>1699</v>
      </c>
    </row>
    <row r="360" spans="1:48" x14ac:dyDescent="0.25">
      <c r="A360">
        <v>3.6300000000000257E-9</v>
      </c>
      <c r="B360" t="s">
        <v>659</v>
      </c>
      <c r="C360">
        <v>4</v>
      </c>
      <c r="D360" s="2">
        <v>3</v>
      </c>
      <c r="E360">
        <v>2</v>
      </c>
      <c r="F360">
        <v>9</v>
      </c>
      <c r="G360">
        <v>14.899999618530273</v>
      </c>
      <c r="H360">
        <v>14.08</v>
      </c>
      <c r="I360">
        <v>8320.5335577599999</v>
      </c>
      <c r="J360">
        <v>34.009661835748787</v>
      </c>
      <c r="K360">
        <v>35.112219451371573</v>
      </c>
      <c r="L360">
        <v>7.4739019292604496</v>
      </c>
      <c r="M360">
        <v>7.6957231056257411</v>
      </c>
      <c r="N360">
        <v>0.40100000000000002</v>
      </c>
      <c r="O360">
        <v>401.25</v>
      </c>
      <c r="P360">
        <v>1.3778409090909092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/>
      </c>
      <c r="V360" s="37" t="str">
        <f t="shared" si="127"/>
        <v/>
      </c>
      <c r="W360" s="37" t="str">
        <f t="shared" si="128"/>
        <v/>
      </c>
      <c r="X360" s="37">
        <f t="shared" si="129"/>
        <v>-0.40228486219970294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46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659</v>
      </c>
      <c r="AP360" t="s">
        <v>1262</v>
      </c>
      <c r="AQ360">
        <v>-86.958370081349344</v>
      </c>
      <c r="AR360">
        <v>40.228486219970293</v>
      </c>
      <c r="AS360">
        <v>5.8238609270615971</v>
      </c>
      <c r="AT360">
        <v>86.958370081349344</v>
      </c>
      <c r="AU360">
        <v>-40.228486219970293</v>
      </c>
      <c r="AV360" t="s">
        <v>1699</v>
      </c>
    </row>
    <row r="361" spans="1:48" x14ac:dyDescent="0.25">
      <c r="A361">
        <v>3.6400000000000259E-9</v>
      </c>
      <c r="B361" t="s">
        <v>632</v>
      </c>
      <c r="C361">
        <v>5</v>
      </c>
      <c r="D361" s="2">
        <v>2</v>
      </c>
      <c r="E361">
        <v>14</v>
      </c>
      <c r="F361">
        <v>21</v>
      </c>
      <c r="G361">
        <v>75.5</v>
      </c>
      <c r="H361">
        <v>73.97</v>
      </c>
      <c r="I361">
        <v>23539.310661879997</v>
      </c>
      <c r="J361" t="s">
        <v>1238</v>
      </c>
      <c r="K361" t="s">
        <v>1238</v>
      </c>
      <c r="L361">
        <v>23.05855212657956</v>
      </c>
      <c r="M361">
        <v>20.346588636911367</v>
      </c>
      <c r="N361">
        <v>1.331</v>
      </c>
      <c r="O361">
        <v>0</v>
      </c>
      <c r="P361">
        <v>3.8285791537109639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 xml:space="preserve"> </v>
      </c>
      <c r="V361" s="37" t="str">
        <f t="shared" si="127"/>
        <v xml:space="preserve"> </v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3.8285791573509638</v>
      </c>
      <c r="AH361" t="str">
        <f t="shared" si="134"/>
        <v xml:space="preserve"> </v>
      </c>
      <c r="AI361">
        <f t="shared" si="118"/>
        <v>55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632</v>
      </c>
      <c r="AP361" t="s">
        <v>1254</v>
      </c>
      <c r="AQ361" t="e">
        <v>#VALUE!</v>
      </c>
      <c r="AR361">
        <v>-84.40763328530349</v>
      </c>
      <c r="AS361">
        <v>2.0684061105853635</v>
      </c>
      <c r="AT361" t="e">
        <v>#VALUE!</v>
      </c>
      <c r="AU361">
        <v>84.40763328530349</v>
      </c>
      <c r="AV361" t="s">
        <v>1700</v>
      </c>
    </row>
    <row r="362" spans="1:48" x14ac:dyDescent="0.25">
      <c r="A362">
        <v>3.6500000000000261E-9</v>
      </c>
      <c r="B362" t="s">
        <v>397</v>
      </c>
      <c r="C362">
        <v>12</v>
      </c>
      <c r="D362" s="2">
        <v>0</v>
      </c>
      <c r="E362">
        <v>13</v>
      </c>
      <c r="F362">
        <v>25</v>
      </c>
      <c r="G362">
        <v>74.5</v>
      </c>
      <c r="H362">
        <v>75.83</v>
      </c>
      <c r="I362">
        <v>31315.384520740001</v>
      </c>
      <c r="J362">
        <v>24.556347150259064</v>
      </c>
      <c r="K362">
        <v>19.845590159644072</v>
      </c>
      <c r="L362">
        <v>16.073409095242635</v>
      </c>
      <c r="M362">
        <v>13.025277975215552</v>
      </c>
      <c r="N362">
        <v>3.0880000000000001</v>
      </c>
      <c r="O362">
        <v>11.199135758012241</v>
      </c>
      <c r="P362">
        <v>5.0890149017539228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 t="str">
        <f t="shared" si="129"/>
        <v/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5.0890149054039231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22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397</v>
      </c>
      <c r="AP362" t="s">
        <v>1295</v>
      </c>
      <c r="AQ362">
        <v>-34.991481554175309</v>
      </c>
      <c r="AR362">
        <v>-28.544902290872763</v>
      </c>
      <c r="AS362">
        <v>-1.7539232493736012</v>
      </c>
      <c r="AT362">
        <v>34.991481554175309</v>
      </c>
      <c r="AU362">
        <v>28.544902290872763</v>
      </c>
      <c r="AV362" t="s">
        <v>1701</v>
      </c>
    </row>
    <row r="363" spans="1:48" x14ac:dyDescent="0.25">
      <c r="A363">
        <v>3.6600000000000262E-9</v>
      </c>
      <c r="B363" t="s">
        <v>396</v>
      </c>
      <c r="C363">
        <v>3</v>
      </c>
      <c r="D363" s="2">
        <v>5</v>
      </c>
      <c r="E363">
        <v>8</v>
      </c>
      <c r="F363">
        <v>16</v>
      </c>
      <c r="G363">
        <v>80</v>
      </c>
      <c r="H363">
        <v>78.97</v>
      </c>
      <c r="I363">
        <v>17177.84587827</v>
      </c>
      <c r="J363">
        <v>13.131027602261389</v>
      </c>
      <c r="K363">
        <v>12.467634985790967</v>
      </c>
      <c r="L363">
        <v>9.3025800202156343</v>
      </c>
      <c r="M363">
        <v>9.0972182866556839</v>
      </c>
      <c r="N363">
        <v>6.0140000000000002</v>
      </c>
      <c r="O363">
        <v>4.5913043478260906</v>
      </c>
      <c r="P363">
        <v>3.3746992528808408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 t="str">
        <f t="shared" si="128"/>
        <v/>
      </c>
      <c r="X363" s="37" t="str">
        <f t="shared" si="129"/>
        <v/>
      </c>
      <c r="Y363" t="str">
        <f t="shared" si="137"/>
        <v xml:space="preserve"> </v>
      </c>
      <c r="Z363" s="1" t="str">
        <f t="shared" si="130"/>
        <v xml:space="preserve"> </v>
      </c>
      <c r="AA363" t="str">
        <f t="shared" si="138"/>
        <v xml:space="preserve"> 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3.3746992565408407</v>
      </c>
      <c r="AH363" t="str">
        <f t="shared" si="134"/>
        <v xml:space="preserve"> </v>
      </c>
      <c r="AI363">
        <f t="shared" si="142"/>
        <v>78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396</v>
      </c>
      <c r="AP363" t="s">
        <v>1262</v>
      </c>
      <c r="AQ363">
        <v>27.815938603908574</v>
      </c>
      <c r="AR363">
        <v>25.60388199753011</v>
      </c>
      <c r="AS363">
        <v>1.3042927694061124</v>
      </c>
      <c r="AT363">
        <v>-27.815938603908574</v>
      </c>
      <c r="AU363">
        <v>-25.60388199753011</v>
      </c>
      <c r="AV363" t="s">
        <v>1702</v>
      </c>
    </row>
    <row r="364" spans="1:48" x14ac:dyDescent="0.25">
      <c r="A364">
        <v>3.6700000000000264E-9</v>
      </c>
      <c r="B364" t="s">
        <v>364</v>
      </c>
      <c r="C364">
        <v>8</v>
      </c>
      <c r="D364" s="2">
        <v>4</v>
      </c>
      <c r="E364">
        <v>23</v>
      </c>
      <c r="F364">
        <v>35</v>
      </c>
      <c r="G364">
        <v>57</v>
      </c>
      <c r="H364">
        <v>53.14</v>
      </c>
      <c r="I364">
        <v>174741.85620000001</v>
      </c>
      <c r="J364">
        <v>15.429732868757259</v>
      </c>
      <c r="K364">
        <v>13.692347333161555</v>
      </c>
      <c r="L364">
        <v>10.68452893498344</v>
      </c>
      <c r="M364">
        <v>10.358309115203593</v>
      </c>
      <c r="N364">
        <v>3.8810000000000002</v>
      </c>
      <c r="O364">
        <v>10.255681818181824</v>
      </c>
      <c r="P364">
        <v>1.7613850207000379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364</v>
      </c>
      <c r="AP364" t="s">
        <v>1293</v>
      </c>
      <c r="AQ364">
        <v>15.179465121842274</v>
      </c>
      <c r="AR364">
        <v>14.551933579668752</v>
      </c>
      <c r="AS364">
        <v>7.2638313887843475</v>
      </c>
      <c r="AT364">
        <v>-15.179465121842274</v>
      </c>
      <c r="AU364">
        <v>-14.551933579668752</v>
      </c>
      <c r="AV364" t="s">
        <v>1703</v>
      </c>
    </row>
    <row r="365" spans="1:48" x14ac:dyDescent="0.25">
      <c r="A365">
        <v>3.6800000000000266E-9</v>
      </c>
      <c r="B365" t="s">
        <v>512</v>
      </c>
      <c r="C365">
        <v>11</v>
      </c>
      <c r="D365" s="2">
        <v>1</v>
      </c>
      <c r="E365">
        <v>10</v>
      </c>
      <c r="F365">
        <v>22</v>
      </c>
      <c r="G365">
        <v>429</v>
      </c>
      <c r="H365">
        <v>380.44</v>
      </c>
      <c r="I365">
        <v>29108.532295079996</v>
      </c>
      <c r="J365">
        <v>21.677492877492877</v>
      </c>
      <c r="K365">
        <v>19.395360693346927</v>
      </c>
      <c r="L365">
        <v>15.888330017573375</v>
      </c>
      <c r="M365">
        <v>14.942936828534593</v>
      </c>
      <c r="N365">
        <v>17.55</v>
      </c>
      <c r="O365">
        <v>9.0265266819904273</v>
      </c>
      <c r="P365">
        <v>0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 t="str">
        <f t="shared" si="129"/>
        <v/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 t="str">
        <f t="shared" si="131"/>
        <v xml:space="preserve"> 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 t="str">
        <f t="shared" si="133"/>
        <v xml:space="preserve"> </v>
      </c>
      <c r="AH365" t="str">
        <f t="shared" si="134"/>
        <v xml:space="preserve"> </v>
      </c>
      <c r="AI365" t="str">
        <f t="shared" si="142"/>
        <v xml:space="preserve"> 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512</v>
      </c>
      <c r="AP365" t="s">
        <v>1248</v>
      </c>
      <c r="AQ365">
        <v>-19.165805158523952</v>
      </c>
      <c r="AR365">
        <v>-27.064757549075491</v>
      </c>
      <c r="AS365">
        <v>12.764167805698667</v>
      </c>
      <c r="AT365">
        <v>19.165805158523952</v>
      </c>
      <c r="AU365">
        <v>27.064757549075491</v>
      </c>
      <c r="AV365" t="s">
        <v>1704</v>
      </c>
    </row>
    <row r="366" spans="1:48" x14ac:dyDescent="0.25">
      <c r="A366">
        <v>3.6900000000000268E-9</v>
      </c>
      <c r="B366" t="s">
        <v>395</v>
      </c>
      <c r="C366">
        <v>5</v>
      </c>
      <c r="D366" s="2">
        <v>1</v>
      </c>
      <c r="E366">
        <v>22</v>
      </c>
      <c r="F366">
        <v>28</v>
      </c>
      <c r="G366">
        <v>55</v>
      </c>
      <c r="H366">
        <v>47.8</v>
      </c>
      <c r="I366">
        <v>42756.133292799997</v>
      </c>
      <c r="J366">
        <v>17.132616487455195</v>
      </c>
      <c r="K366">
        <v>20.523829969944178</v>
      </c>
      <c r="L366">
        <v>5.3869020868038078</v>
      </c>
      <c r="M366">
        <v>3.6672966152546955</v>
      </c>
      <c r="N366">
        <v>2.79</v>
      </c>
      <c r="O366">
        <v>-44.311377245508979</v>
      </c>
      <c r="P366">
        <v>6.6464435146443517</v>
      </c>
      <c r="Q366" s="36" t="str">
        <f t="shared" si="122"/>
        <v xml:space="preserve"> </v>
      </c>
      <c r="R366" t="str">
        <f t="shared" si="123"/>
        <v xml:space="preserve"> </v>
      </c>
      <c r="S366" s="37">
        <f t="shared" si="124"/>
        <v>0.15062761875276168</v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>
        <f t="shared" si="129"/>
        <v>-0.5691898350278124</v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>
        <f t="shared" si="131"/>
        <v>10</v>
      </c>
      <c r="AC366">
        <f t="shared" si="139"/>
        <v>84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6.646443518334352</v>
      </c>
      <c r="AH366" t="str">
        <f t="shared" si="134"/>
        <v xml:space="preserve"> </v>
      </c>
      <c r="AI366">
        <f t="shared" si="142"/>
        <v>8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395</v>
      </c>
      <c r="AP366" t="s">
        <v>1295</v>
      </c>
      <c r="AQ366">
        <v>5.8183504089830196</v>
      </c>
      <c r="AR366">
        <v>56.918983502781238</v>
      </c>
      <c r="AS366">
        <v>15.062761506276168</v>
      </c>
      <c r="AT366">
        <v>-5.8183504089830196</v>
      </c>
      <c r="AU366">
        <v>-56.918983502781238</v>
      </c>
      <c r="AV366" t="s">
        <v>1705</v>
      </c>
    </row>
    <row r="367" spans="1:48" x14ac:dyDescent="0.25">
      <c r="A367">
        <v>3.7000000000000269E-9</v>
      </c>
      <c r="B367" t="s">
        <v>484</v>
      </c>
      <c r="C367">
        <v>2</v>
      </c>
      <c r="D367" s="2">
        <v>3</v>
      </c>
      <c r="E367">
        <v>18</v>
      </c>
      <c r="F367">
        <v>23</v>
      </c>
      <c r="G367">
        <v>82</v>
      </c>
      <c r="H367">
        <v>81.06</v>
      </c>
      <c r="I367">
        <v>29128.547121659998</v>
      </c>
      <c r="J367">
        <v>28.372418620931047</v>
      </c>
      <c r="K367">
        <v>26.233009708737868</v>
      </c>
      <c r="L367">
        <v>18.986995505493827</v>
      </c>
      <c r="M367">
        <v>17.060984761985971</v>
      </c>
      <c r="N367">
        <v>3.09</v>
      </c>
      <c r="O367">
        <v>8.8028169014084519</v>
      </c>
      <c r="P367">
        <v>3.0582284727362445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/>
      </c>
      <c r="X367" s="37" t="str">
        <f t="shared" si="129"/>
        <v/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3.0582284764362444</v>
      </c>
      <c r="AH367" t="str">
        <f t="shared" si="134"/>
        <v xml:space="preserve"> </v>
      </c>
      <c r="AI367">
        <f t="shared" si="142"/>
        <v>112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484</v>
      </c>
      <c r="AP367" t="s">
        <v>1293</v>
      </c>
      <c r="AQ367">
        <v>-55.969240924921017</v>
      </c>
      <c r="AR367">
        <v>-51.845913184237347</v>
      </c>
      <c r="AS367">
        <v>1.1596348383913213</v>
      </c>
      <c r="AT367">
        <v>55.969240924921017</v>
      </c>
      <c r="AU367">
        <v>51.845913184237347</v>
      </c>
      <c r="AV367" t="s">
        <v>1706</v>
      </c>
    </row>
    <row r="368" spans="1:48" x14ac:dyDescent="0.25">
      <c r="A368">
        <v>3.7100000000000271E-9</v>
      </c>
      <c r="B368" t="s">
        <v>485</v>
      </c>
      <c r="C368">
        <v>3</v>
      </c>
      <c r="D368" s="2">
        <v>0</v>
      </c>
      <c r="E368">
        <v>8</v>
      </c>
      <c r="F368">
        <v>11</v>
      </c>
      <c r="G368">
        <v>17</v>
      </c>
      <c r="H368">
        <v>16.3</v>
      </c>
      <c r="I368">
        <v>6499.6261409999997</v>
      </c>
      <c r="J368">
        <v>12.329803328290469</v>
      </c>
      <c r="K368">
        <v>11.735061195104391</v>
      </c>
      <c r="L368" t="s">
        <v>1238</v>
      </c>
      <c r="M368" t="s">
        <v>1238</v>
      </c>
      <c r="N368">
        <v>1.3220000000000001</v>
      </c>
      <c r="O368">
        <v>0.91603053435114579</v>
      </c>
      <c r="P368">
        <v>4.3619631901840483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-0.32220439450011085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96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4.3619631938940486</v>
      </c>
      <c r="AH368" t="str">
        <f t="shared" si="134"/>
        <v xml:space="preserve"> </v>
      </c>
      <c r="AI368">
        <f t="shared" si="142"/>
        <v>34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485</v>
      </c>
      <c r="AP368" t="s">
        <v>1246</v>
      </c>
      <c r="AQ368">
        <v>32.220439450011085</v>
      </c>
      <c r="AR368" t="e">
        <v>#VALUE!</v>
      </c>
      <c r="AS368">
        <v>4.2944785276073594</v>
      </c>
      <c r="AT368">
        <v>-32.220439450011085</v>
      </c>
      <c r="AU368" t="e">
        <v>#VALUE!</v>
      </c>
      <c r="AV368" t="s">
        <v>1707</v>
      </c>
    </row>
    <row r="369" spans="1:48" x14ac:dyDescent="0.25">
      <c r="A369">
        <v>3.7200000000000273E-9</v>
      </c>
      <c r="B369" t="s">
        <v>460</v>
      </c>
      <c r="C369">
        <v>3</v>
      </c>
      <c r="D369" s="2">
        <v>4</v>
      </c>
      <c r="E369">
        <v>16</v>
      </c>
      <c r="F369">
        <v>23</v>
      </c>
      <c r="G369">
        <v>70</v>
      </c>
      <c r="H369">
        <v>70.95</v>
      </c>
      <c r="I369">
        <v>24574.891547250001</v>
      </c>
      <c r="J369">
        <v>10.463058545937177</v>
      </c>
      <c r="K369">
        <v>12.622309197651663</v>
      </c>
      <c r="L369">
        <v>6.2272279378782338</v>
      </c>
      <c r="M369">
        <v>7.2746668759374815</v>
      </c>
      <c r="N369">
        <v>6.7810000000000006</v>
      </c>
      <c r="O369">
        <v>8.6698717948718009</v>
      </c>
      <c r="P369">
        <v>4.039464411557435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>
        <f t="shared" si="127"/>
        <v>-0.42482333953760143</v>
      </c>
      <c r="W369" s="37" t="str">
        <f t="shared" si="128"/>
        <v/>
      </c>
      <c r="X369" s="37">
        <f t="shared" si="129"/>
        <v>-0.50198591843563911</v>
      </c>
      <c r="Y369" t="str">
        <f t="shared" si="137"/>
        <v xml:space="preserve"> </v>
      </c>
      <c r="Z369" s="1">
        <f t="shared" si="130"/>
        <v>59</v>
      </c>
      <c r="AA369" t="str">
        <f t="shared" si="138"/>
        <v xml:space="preserve"> </v>
      </c>
      <c r="AB369" s="1">
        <f t="shared" si="131"/>
        <v>20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4.0394644152774353</v>
      </c>
      <c r="AH369" t="str">
        <f t="shared" si="134"/>
        <v xml:space="preserve"> </v>
      </c>
      <c r="AI369">
        <f t="shared" si="142"/>
        <v>48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460</v>
      </c>
      <c r="AP369" t="s">
        <v>1244</v>
      </c>
      <c r="AQ369">
        <v>42.48233395376014</v>
      </c>
      <c r="AR369">
        <v>50.198591843563911</v>
      </c>
      <c r="AS369">
        <v>-1.3389711064129672</v>
      </c>
      <c r="AT369">
        <v>-42.48233395376014</v>
      </c>
      <c r="AU369">
        <v>-50.198591843563911</v>
      </c>
      <c r="AV369" t="s">
        <v>1708</v>
      </c>
    </row>
    <row r="370" spans="1:48" x14ac:dyDescent="0.25">
      <c r="A370">
        <v>3.7300000000000274E-9</v>
      </c>
      <c r="B370" t="s">
        <v>408</v>
      </c>
      <c r="C370">
        <v>10</v>
      </c>
      <c r="D370" s="2">
        <v>1</v>
      </c>
      <c r="E370">
        <v>7</v>
      </c>
      <c r="F370">
        <v>18</v>
      </c>
      <c r="G370">
        <v>63</v>
      </c>
      <c r="H370">
        <v>60.8</v>
      </c>
      <c r="I370">
        <v>30742.695673599999</v>
      </c>
      <c r="J370">
        <v>18.742293464858196</v>
      </c>
      <c r="K370">
        <v>17.746643315820197</v>
      </c>
      <c r="L370">
        <v>12.342369137270445</v>
      </c>
      <c r="M370">
        <v>11.494093213248684</v>
      </c>
      <c r="N370">
        <v>3.2440000000000002</v>
      </c>
      <c r="O370">
        <v>3.9743589743589776</v>
      </c>
      <c r="P370">
        <v>3.2384868421052633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3.2384868458352631</v>
      </c>
      <c r="AH370" t="str">
        <f t="shared" si="134"/>
        <v xml:space="preserve"> </v>
      </c>
      <c r="AI370">
        <f t="shared" si="142"/>
        <v>87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408</v>
      </c>
      <c r="AP370" t="s">
        <v>1250</v>
      </c>
      <c r="AQ370">
        <v>-3.0303875027949401</v>
      </c>
      <c r="AR370">
        <v>1.2935821276461312</v>
      </c>
      <c r="AS370">
        <v>3.618421052631593</v>
      </c>
      <c r="AT370">
        <v>3.0303875027949401</v>
      </c>
      <c r="AU370">
        <v>-1.2935821276461312</v>
      </c>
      <c r="AV370" t="s">
        <v>1709</v>
      </c>
    </row>
    <row r="371" spans="1:48" x14ac:dyDescent="0.25">
      <c r="A371">
        <v>3.7400000000000272E-9</v>
      </c>
      <c r="B371" t="s">
        <v>927</v>
      </c>
      <c r="C371">
        <v>10</v>
      </c>
      <c r="D371" s="2">
        <v>2</v>
      </c>
      <c r="E371">
        <v>15</v>
      </c>
      <c r="F371">
        <v>27</v>
      </c>
      <c r="G371">
        <v>135.5</v>
      </c>
      <c r="H371">
        <v>134.88</v>
      </c>
      <c r="I371">
        <v>188585.10256463999</v>
      </c>
      <c r="J371">
        <v>24.44363899963755</v>
      </c>
      <c r="K371">
        <v>22.600536193029491</v>
      </c>
      <c r="L371">
        <v>16.667593119919164</v>
      </c>
      <c r="M371">
        <v>15.653862959927531</v>
      </c>
      <c r="N371">
        <v>5.5179999999999998</v>
      </c>
      <c r="O371">
        <v>-2.5088339222614904</v>
      </c>
      <c r="P371">
        <v>2.9900652431791226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2.9900652469191225</v>
      </c>
      <c r="AH371" t="str">
        <f t="shared" si="134"/>
        <v xml:space="preserve"> </v>
      </c>
      <c r="AI371">
        <f t="shared" si="142"/>
        <v>118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927</v>
      </c>
      <c r="AP371" t="s">
        <v>1239</v>
      </c>
      <c r="AQ371">
        <v>-34.371900793953444</v>
      </c>
      <c r="AR371">
        <v>-33.296808183534225</v>
      </c>
      <c r="AS371">
        <v>0.45966785290629808</v>
      </c>
      <c r="AT371">
        <v>34.371900793953444</v>
      </c>
      <c r="AU371">
        <v>33.296808183534225</v>
      </c>
      <c r="AV371" t="s">
        <v>1710</v>
      </c>
    </row>
    <row r="372" spans="1:48" x14ac:dyDescent="0.25">
      <c r="A372">
        <v>3.750000000000027E-9</v>
      </c>
      <c r="B372" t="s">
        <v>249</v>
      </c>
      <c r="C372">
        <v>7</v>
      </c>
      <c r="D372" s="2">
        <v>0</v>
      </c>
      <c r="E372">
        <v>9</v>
      </c>
      <c r="F372">
        <v>16</v>
      </c>
      <c r="G372">
        <v>41</v>
      </c>
      <c r="H372">
        <v>36.83</v>
      </c>
      <c r="I372">
        <v>203708.51084099</v>
      </c>
      <c r="J372">
        <v>13.064916637105355</v>
      </c>
      <c r="K372">
        <v>13.605467306981899</v>
      </c>
      <c r="L372">
        <v>10.509911273218743</v>
      </c>
      <c r="M372">
        <v>11.492755544875646</v>
      </c>
      <c r="N372">
        <v>2.819</v>
      </c>
      <c r="O372">
        <v>-6.033333333333335</v>
      </c>
      <c r="P372">
        <v>4.0619060548465926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4.0619060585965929</v>
      </c>
      <c r="AH372" t="str">
        <f t="shared" si="134"/>
        <v xml:space="preserve"> </v>
      </c>
      <c r="AI372">
        <f t="shared" si="142"/>
        <v>47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249</v>
      </c>
      <c r="AP372" t="s">
        <v>1313</v>
      </c>
      <c r="AQ372">
        <v>28.179364689994646</v>
      </c>
      <c r="AR372">
        <v>15.948414571149726</v>
      </c>
      <c r="AS372">
        <v>11.322291610100477</v>
      </c>
      <c r="AT372">
        <v>-28.179364689994646</v>
      </c>
      <c r="AU372">
        <v>-15.948414571149726</v>
      </c>
      <c r="AV372" t="s">
        <v>1711</v>
      </c>
    </row>
    <row r="373" spans="1:48" x14ac:dyDescent="0.25">
      <c r="A373">
        <v>3.7600000000000267E-9</v>
      </c>
      <c r="B373" t="s">
        <v>928</v>
      </c>
      <c r="C373">
        <v>2</v>
      </c>
      <c r="D373" s="2">
        <v>1</v>
      </c>
      <c r="E373">
        <v>10</v>
      </c>
      <c r="F373">
        <v>13</v>
      </c>
      <c r="G373">
        <v>59</v>
      </c>
      <c r="H373">
        <v>56.92</v>
      </c>
      <c r="I373">
        <v>15869.08898196</v>
      </c>
      <c r="J373">
        <v>9.7699965671129423</v>
      </c>
      <c r="K373">
        <v>9.211846577116038</v>
      </c>
      <c r="L373" t="s">
        <v>1238</v>
      </c>
      <c r="M373" t="s">
        <v>1238</v>
      </c>
      <c r="N373">
        <v>5.8260000000000005</v>
      </c>
      <c r="O373">
        <v>5.3526220614828262</v>
      </c>
      <c r="P373">
        <v>3.7930428671820104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-0.46292243577446368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45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3.7930428709420103</v>
      </c>
      <c r="AH373" t="str">
        <f t="shared" si="134"/>
        <v xml:space="preserve"> </v>
      </c>
      <c r="AI373">
        <f t="shared" si="142"/>
        <v>56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928</v>
      </c>
      <c r="AP373" t="s">
        <v>1246</v>
      </c>
      <c r="AQ373">
        <v>46.292243577446371</v>
      </c>
      <c r="AR373" t="e">
        <v>#VALUE!</v>
      </c>
      <c r="AS373">
        <v>3.6542515811665455</v>
      </c>
      <c r="AT373">
        <v>-46.292243577446371</v>
      </c>
      <c r="AU373" t="e">
        <v>#VALUE!</v>
      </c>
      <c r="AV373" t="s">
        <v>1712</v>
      </c>
    </row>
    <row r="374" spans="1:48" x14ac:dyDescent="0.25">
      <c r="A374">
        <v>3.7700000000000265E-9</v>
      </c>
      <c r="B374" t="s">
        <v>250</v>
      </c>
      <c r="C374">
        <v>15</v>
      </c>
      <c r="D374" s="2">
        <v>3</v>
      </c>
      <c r="E374">
        <v>11</v>
      </c>
      <c r="F374">
        <v>29</v>
      </c>
      <c r="G374">
        <v>123.5</v>
      </c>
      <c r="H374">
        <v>119.75</v>
      </c>
      <c r="I374">
        <v>299690.31611999997</v>
      </c>
      <c r="J374">
        <v>26.753798033958891</v>
      </c>
      <c r="K374">
        <v>24.685631828488972</v>
      </c>
      <c r="L374">
        <v>18.905896495373803</v>
      </c>
      <c r="M374">
        <v>17.507947819430594</v>
      </c>
      <c r="N374">
        <v>4.851</v>
      </c>
      <c r="O374">
        <v>7.3230088495575103</v>
      </c>
      <c r="P374">
        <v>2.5085594989561586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2.5085595027261585</v>
      </c>
      <c r="AH374" t="str">
        <f t="shared" si="134"/>
        <v xml:space="preserve"> </v>
      </c>
      <c r="AI374">
        <f t="shared" si="142"/>
        <v>151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250</v>
      </c>
      <c r="AP374" t="s">
        <v>1239</v>
      </c>
      <c r="AQ374">
        <v>-47.071338082431048</v>
      </c>
      <c r="AR374">
        <v>-51.197334885135227</v>
      </c>
      <c r="AS374">
        <v>3.1315240083507279</v>
      </c>
      <c r="AT374">
        <v>47.071338082431048</v>
      </c>
      <c r="AU374">
        <v>51.197334885135227</v>
      </c>
      <c r="AV374" t="s">
        <v>1713</v>
      </c>
    </row>
    <row r="375" spans="1:48" x14ac:dyDescent="0.25">
      <c r="A375">
        <v>3.7800000000000262E-9</v>
      </c>
      <c r="B375" t="s">
        <v>407</v>
      </c>
      <c r="C375">
        <v>12</v>
      </c>
      <c r="D375" s="2">
        <v>1</v>
      </c>
      <c r="E375">
        <v>7</v>
      </c>
      <c r="F375">
        <v>20</v>
      </c>
      <c r="G375">
        <v>90</v>
      </c>
      <c r="H375">
        <v>73.400000000000006</v>
      </c>
      <c r="I375">
        <v>42909.640000000007</v>
      </c>
      <c r="J375">
        <v>14.123532807388878</v>
      </c>
      <c r="K375">
        <v>13.139992839240961</v>
      </c>
      <c r="L375" t="s">
        <v>1238</v>
      </c>
      <c r="M375" t="s">
        <v>1238</v>
      </c>
      <c r="N375">
        <v>5.1970000000000001</v>
      </c>
      <c r="O375">
        <v>3.8569144684252517</v>
      </c>
      <c r="P375">
        <v>2.3801089918256131</v>
      </c>
      <c r="Q375" s="36" t="str">
        <f t="shared" si="122"/>
        <v xml:space="preserve"> </v>
      </c>
      <c r="R375" t="str">
        <f t="shared" si="123"/>
        <v xml:space="preserve"> </v>
      </c>
      <c r="S375" s="37">
        <f t="shared" si="124"/>
        <v>0.22615804192713887</v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>
        <f t="shared" si="139"/>
        <v>36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2.380108995605613</v>
      </c>
      <c r="AH375" t="str">
        <f t="shared" si="134"/>
        <v xml:space="preserve"> </v>
      </c>
      <c r="AI375">
        <f t="shared" si="142"/>
        <v>162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407</v>
      </c>
      <c r="AP375" t="s">
        <v>1246</v>
      </c>
      <c r="AQ375">
        <v>22.359925652528833</v>
      </c>
      <c r="AR375" t="e">
        <v>#VALUE!</v>
      </c>
      <c r="AS375">
        <v>22.615803814713885</v>
      </c>
      <c r="AT375">
        <v>-22.359925652528833</v>
      </c>
      <c r="AU375" t="e">
        <v>#VALUE!</v>
      </c>
      <c r="AV375" t="s">
        <v>1714</v>
      </c>
    </row>
    <row r="376" spans="1:48" x14ac:dyDescent="0.25">
      <c r="A376">
        <v>3.790000000000026E-9</v>
      </c>
      <c r="B376" t="s">
        <v>399</v>
      </c>
      <c r="C376">
        <v>6</v>
      </c>
      <c r="D376" s="2">
        <v>3</v>
      </c>
      <c r="E376">
        <v>14</v>
      </c>
      <c r="F376">
        <v>23</v>
      </c>
      <c r="G376">
        <v>179</v>
      </c>
      <c r="H376">
        <v>179.18</v>
      </c>
      <c r="I376">
        <v>23014.20154482</v>
      </c>
      <c r="J376">
        <v>15.415985545900369</v>
      </c>
      <c r="K376">
        <v>15.014245014245013</v>
      </c>
      <c r="L376">
        <v>10.264189940319508</v>
      </c>
      <c r="M376">
        <v>10.034283965677783</v>
      </c>
      <c r="N376">
        <v>11.934000000000001</v>
      </c>
      <c r="O376">
        <v>0.70886075949368277</v>
      </c>
      <c r="P376">
        <v>1.8757673847527627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399</v>
      </c>
      <c r="AP376" t="s">
        <v>1244</v>
      </c>
      <c r="AQ376">
        <v>15.255037089794177</v>
      </c>
      <c r="AR376">
        <v>17.913537498162391</v>
      </c>
      <c r="AS376">
        <v>-0.10045764036165084</v>
      </c>
      <c r="AT376">
        <v>-15.255037089794177</v>
      </c>
      <c r="AU376">
        <v>-17.913537498162391</v>
      </c>
      <c r="AV376" t="s">
        <v>1715</v>
      </c>
    </row>
    <row r="377" spans="1:48" x14ac:dyDescent="0.25">
      <c r="A377">
        <v>3.8000000000000258E-9</v>
      </c>
      <c r="B377" t="s">
        <v>403</v>
      </c>
      <c r="C377">
        <v>4</v>
      </c>
      <c r="D377" s="2">
        <v>1</v>
      </c>
      <c r="E377">
        <v>13</v>
      </c>
      <c r="F377">
        <v>18</v>
      </c>
      <c r="G377">
        <v>34</v>
      </c>
      <c r="H377">
        <v>35.200000000000003</v>
      </c>
      <c r="I377">
        <v>9652.4975008000019</v>
      </c>
      <c r="J377">
        <v>10.280373831775702</v>
      </c>
      <c r="K377">
        <v>9.604365620736699</v>
      </c>
      <c r="L377">
        <v>8.2246420926399679</v>
      </c>
      <c r="M377">
        <v>7.8486483258480124</v>
      </c>
      <c r="N377">
        <v>3.4239999999999999</v>
      </c>
      <c r="O377">
        <v>-4.8888888888888937</v>
      </c>
      <c r="P377">
        <v>1.3267045454545454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-0.43486590819451931</v>
      </c>
      <c r="W377" s="37" t="str">
        <f t="shared" si="128"/>
        <v/>
      </c>
      <c r="X377" s="37">
        <f t="shared" si="129"/>
        <v>-0.3422454390906271</v>
      </c>
      <c r="Y377" t="str">
        <f t="shared" si="137"/>
        <v xml:space="preserve"> </v>
      </c>
      <c r="Z377" s="1">
        <f t="shared" si="130"/>
        <v>54</v>
      </c>
      <c r="AA377" t="str">
        <f t="shared" si="138"/>
        <v xml:space="preserve"> </v>
      </c>
      <c r="AB377" s="1">
        <f t="shared" si="131"/>
        <v>73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403</v>
      </c>
      <c r="AP377" t="s">
        <v>1248</v>
      </c>
      <c r="AQ377">
        <v>43.486590819451933</v>
      </c>
      <c r="AR377">
        <v>34.22454390906271</v>
      </c>
      <c r="AS377">
        <v>-3.4090909090909172</v>
      </c>
      <c r="AT377">
        <v>-43.486590819451933</v>
      </c>
      <c r="AU377">
        <v>-34.22454390906271</v>
      </c>
      <c r="AV377" t="s">
        <v>1716</v>
      </c>
    </row>
    <row r="378" spans="1:48" x14ac:dyDescent="0.25">
      <c r="A378">
        <v>3.8100000000000255E-9</v>
      </c>
      <c r="B378" t="s">
        <v>483</v>
      </c>
      <c r="C378">
        <v>4</v>
      </c>
      <c r="D378" s="2">
        <v>2</v>
      </c>
      <c r="E378">
        <v>9</v>
      </c>
      <c r="F378">
        <v>15</v>
      </c>
      <c r="G378">
        <v>100.5</v>
      </c>
      <c r="H378">
        <v>105.87</v>
      </c>
      <c r="I378">
        <v>10021.952859269999</v>
      </c>
      <c r="J378">
        <v>13.64831764857548</v>
      </c>
      <c r="K378">
        <v>14.469044690446905</v>
      </c>
      <c r="L378">
        <v>8.3956686397210891</v>
      </c>
      <c r="M378">
        <v>8.8250038882076982</v>
      </c>
      <c r="N378">
        <v>7.7570000000000006</v>
      </c>
      <c r="O378">
        <v>-3.3997509339974945</v>
      </c>
      <c r="P378">
        <v>3.077359025219609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-0.32856782368656512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79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3.0773590290296089</v>
      </c>
      <c r="AH378" t="str">
        <f t="shared" si="134"/>
        <v xml:space="preserve"> </v>
      </c>
      <c r="AI378">
        <f t="shared" si="142"/>
        <v>110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483</v>
      </c>
      <c r="AP378" t="s">
        <v>1242</v>
      </c>
      <c r="AQ378">
        <v>24.97228480972321</v>
      </c>
      <c r="AR378">
        <v>32.856782368656511</v>
      </c>
      <c r="AS378">
        <v>-5.072258430150189</v>
      </c>
      <c r="AT378">
        <v>-24.97228480972321</v>
      </c>
      <c r="AU378">
        <v>-32.856782368656511</v>
      </c>
      <c r="AV378" t="s">
        <v>1717</v>
      </c>
    </row>
    <row r="379" spans="1:48" x14ac:dyDescent="0.25">
      <c r="A379">
        <v>3.8200000000000253E-9</v>
      </c>
      <c r="B379" t="s">
        <v>321</v>
      </c>
      <c r="C379">
        <v>3</v>
      </c>
      <c r="D379" s="2">
        <v>1</v>
      </c>
      <c r="E379">
        <v>10</v>
      </c>
      <c r="F379">
        <v>14</v>
      </c>
      <c r="G379">
        <v>101</v>
      </c>
      <c r="H379">
        <v>86.23</v>
      </c>
      <c r="I379">
        <v>9578.0990876300002</v>
      </c>
      <c r="J379">
        <v>21.349343897004211</v>
      </c>
      <c r="K379">
        <v>18.624190064794817</v>
      </c>
      <c r="L379">
        <v>18.09715100154083</v>
      </c>
      <c r="M379">
        <v>16.086664904377553</v>
      </c>
      <c r="N379">
        <v>4.0389999999999997</v>
      </c>
      <c r="O379">
        <v>11.883656509695287</v>
      </c>
      <c r="P379">
        <v>0.32471297692218487</v>
      </c>
      <c r="Q379" s="36" t="str">
        <f t="shared" si="122"/>
        <v xml:space="preserve"> </v>
      </c>
      <c r="R379" t="str">
        <f t="shared" si="123"/>
        <v xml:space="preserve"> </v>
      </c>
      <c r="S379" s="37">
        <f t="shared" si="124"/>
        <v>0.17128609914645257</v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>
        <f t="shared" si="139"/>
        <v>61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321</v>
      </c>
      <c r="AP379" t="s">
        <v>1313</v>
      </c>
      <c r="AQ379">
        <v>-17.361900173160926</v>
      </c>
      <c r="AR379">
        <v>-44.72950283613244</v>
      </c>
      <c r="AS379">
        <v>17.128609532645257</v>
      </c>
      <c r="AT379">
        <v>17.361900173160926</v>
      </c>
      <c r="AU379">
        <v>44.72950283613244</v>
      </c>
      <c r="AV379" t="s">
        <v>1718</v>
      </c>
    </row>
    <row r="380" spans="1:48" x14ac:dyDescent="0.25">
      <c r="A380">
        <v>3.830000000000025E-9</v>
      </c>
      <c r="B380" t="s">
        <v>563</v>
      </c>
      <c r="C380">
        <v>15</v>
      </c>
      <c r="D380" s="2">
        <v>0</v>
      </c>
      <c r="E380">
        <v>5</v>
      </c>
      <c r="F380">
        <v>20</v>
      </c>
      <c r="G380">
        <v>84.5</v>
      </c>
      <c r="H380">
        <v>85.22</v>
      </c>
      <c r="I380">
        <v>53748.272237079997</v>
      </c>
      <c r="J380">
        <v>39.674115456238361</v>
      </c>
      <c r="K380" t="s">
        <v>1238</v>
      </c>
      <c r="L380">
        <v>30.631237654875203</v>
      </c>
      <c r="M380">
        <v>28.246502932730383</v>
      </c>
      <c r="N380">
        <v>2.1480000000000001</v>
      </c>
      <c r="O380">
        <v>-25.15679442508711</v>
      </c>
      <c r="P380">
        <v>2.612062896033795</v>
      </c>
      <c r="Q380" s="36">
        <f t="shared" si="122"/>
        <v>75.000000003829996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50</v>
      </c>
      <c r="AF380" t="str">
        <f t="shared" si="141"/>
        <v xml:space="preserve"> </v>
      </c>
      <c r="AG380">
        <f t="shared" si="133"/>
        <v>2.6120628998637949</v>
      </c>
      <c r="AH380" t="str">
        <f t="shared" si="134"/>
        <v xml:space="preserve"> </v>
      </c>
      <c r="AI380">
        <f t="shared" si="142"/>
        <v>145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563</v>
      </c>
      <c r="AP380" t="s">
        <v>1254</v>
      </c>
      <c r="AQ380">
        <v>-118.09708064550315</v>
      </c>
      <c r="AR380">
        <v>-144.96915545811891</v>
      </c>
      <c r="AS380">
        <v>-0.84487209575216937</v>
      </c>
      <c r="AT380">
        <v>118.09708064550315</v>
      </c>
      <c r="AU380">
        <v>144.96915545811891</v>
      </c>
      <c r="AV380" t="s">
        <v>1719</v>
      </c>
    </row>
    <row r="381" spans="1:48" x14ac:dyDescent="0.25">
      <c r="A381">
        <v>3.8400000000000248E-9</v>
      </c>
      <c r="B381" t="s">
        <v>594</v>
      </c>
      <c r="C381">
        <v>14</v>
      </c>
      <c r="D381" s="2">
        <v>1</v>
      </c>
      <c r="E381">
        <v>5</v>
      </c>
      <c r="F381">
        <v>20</v>
      </c>
      <c r="G381">
        <v>97</v>
      </c>
      <c r="H381">
        <v>72.599999999999994</v>
      </c>
      <c r="I381">
        <v>112953.97325519999</v>
      </c>
      <c r="J381">
        <v>13.953488372093021</v>
      </c>
      <c r="K381">
        <v>12.8586609989373</v>
      </c>
      <c r="L381">
        <v>11.16557906012498</v>
      </c>
      <c r="M381">
        <v>10.398423707760189</v>
      </c>
      <c r="N381">
        <v>5.2030000000000003</v>
      </c>
      <c r="O381">
        <v>2.0196078431372499</v>
      </c>
      <c r="P381">
        <v>6.7396694214876032</v>
      </c>
      <c r="Q381" s="36" t="str">
        <f t="shared" si="122"/>
        <v xml:space="preserve"> </v>
      </c>
      <c r="R381" t="str">
        <f t="shared" si="123"/>
        <v xml:space="preserve"> </v>
      </c>
      <c r="S381" s="37">
        <f t="shared" si="124"/>
        <v>0.3360881581099725</v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>
        <f t="shared" si="139"/>
        <v>14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6.7396694253276035</v>
      </c>
      <c r="AH381" t="str">
        <f t="shared" si="134"/>
        <v xml:space="preserve"> </v>
      </c>
      <c r="AI381">
        <f t="shared" si="142"/>
        <v>7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594</v>
      </c>
      <c r="AP381" t="s">
        <v>1239</v>
      </c>
      <c r="AQ381">
        <v>23.294696207374511</v>
      </c>
      <c r="AR381">
        <v>10.70480065553796</v>
      </c>
      <c r="AS381">
        <v>33.608815426997253</v>
      </c>
      <c r="AT381">
        <v>-23.294696207374511</v>
      </c>
      <c r="AU381">
        <v>-10.70480065553796</v>
      </c>
      <c r="AV381" t="s">
        <v>1720</v>
      </c>
    </row>
    <row r="382" spans="1:48" x14ac:dyDescent="0.25">
      <c r="A382">
        <v>3.8500000000000245E-9</v>
      </c>
      <c r="B382" t="s">
        <v>405</v>
      </c>
      <c r="C382">
        <v>9</v>
      </c>
      <c r="D382" s="2">
        <v>0</v>
      </c>
      <c r="E382">
        <v>17</v>
      </c>
      <c r="F382">
        <v>26</v>
      </c>
      <c r="G382">
        <v>147</v>
      </c>
      <c r="H382">
        <v>140.5</v>
      </c>
      <c r="I382">
        <v>62558.595012000005</v>
      </c>
      <c r="J382">
        <v>12.518934331283969</v>
      </c>
      <c r="K382">
        <v>11.832575374768401</v>
      </c>
      <c r="L382" t="s">
        <v>1238</v>
      </c>
      <c r="M382" t="s">
        <v>1238</v>
      </c>
      <c r="N382">
        <v>11.223000000000001</v>
      </c>
      <c r="O382">
        <v>4.7899159663865536</v>
      </c>
      <c r="P382">
        <v>3.4362989323843416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>
        <f t="shared" si="127"/>
        <v>-0.31180745958723621</v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>
        <f t="shared" si="130"/>
        <v>100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3.4362989362343415</v>
      </c>
      <c r="AH382" t="str">
        <f t="shared" si="134"/>
        <v xml:space="preserve"> </v>
      </c>
      <c r="AI382">
        <f t="shared" si="142"/>
        <v>74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405</v>
      </c>
      <c r="AP382" t="s">
        <v>1246</v>
      </c>
      <c r="AQ382">
        <v>31.18074595872362</v>
      </c>
      <c r="AR382" t="e">
        <v>#VALUE!</v>
      </c>
      <c r="AS382">
        <v>4.6263345195729499</v>
      </c>
      <c r="AT382">
        <v>-31.18074595872362</v>
      </c>
      <c r="AU382" t="e">
        <v>#VALUE!</v>
      </c>
      <c r="AV382" t="s">
        <v>1721</v>
      </c>
    </row>
    <row r="383" spans="1:48" x14ac:dyDescent="0.25">
      <c r="A383">
        <v>3.8600000000000243E-9</v>
      </c>
      <c r="B383" t="s">
        <v>644</v>
      </c>
      <c r="C383">
        <v>5</v>
      </c>
      <c r="D383" s="2">
        <v>2</v>
      </c>
      <c r="E383">
        <v>9</v>
      </c>
      <c r="F383">
        <v>16</v>
      </c>
      <c r="G383">
        <v>42.5</v>
      </c>
      <c r="H383">
        <v>37.659999999999997</v>
      </c>
      <c r="I383">
        <v>6328.7302734599989</v>
      </c>
      <c r="J383">
        <v>16.170030055817946</v>
      </c>
      <c r="K383">
        <v>14.642301710730948</v>
      </c>
      <c r="L383">
        <v>13.040156235147725</v>
      </c>
      <c r="M383">
        <v>12.090222841091725</v>
      </c>
      <c r="N383">
        <v>2.3290000000000002</v>
      </c>
      <c r="O383">
        <v>-0.89361702127659182</v>
      </c>
      <c r="P383">
        <v>2.0047796070100903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>
        <f t="shared" si="133"/>
        <v>2.0047796108700902</v>
      </c>
      <c r="AH383" t="str">
        <f t="shared" si="134"/>
        <v xml:space="preserve"> </v>
      </c>
      <c r="AI383">
        <f t="shared" si="142"/>
        <v>196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644</v>
      </c>
      <c r="AP383" t="s">
        <v>1244</v>
      </c>
      <c r="AQ383">
        <v>11.109893476669619</v>
      </c>
      <c r="AR383">
        <v>-4.2868752467023485</v>
      </c>
      <c r="AS383">
        <v>12.851832182687218</v>
      </c>
      <c r="AT383">
        <v>-11.109893476669619</v>
      </c>
      <c r="AU383">
        <v>4.2868752467023485</v>
      </c>
      <c r="AV383" t="s">
        <v>1722</v>
      </c>
    </row>
    <row r="384" spans="1:48" x14ac:dyDescent="0.25">
      <c r="A384">
        <v>3.8700000000000241E-9</v>
      </c>
      <c r="B384" t="s">
        <v>404</v>
      </c>
      <c r="C384">
        <v>3</v>
      </c>
      <c r="D384" s="2">
        <v>3</v>
      </c>
      <c r="E384">
        <v>9</v>
      </c>
      <c r="F384">
        <v>15</v>
      </c>
      <c r="G384">
        <v>98</v>
      </c>
      <c r="H384">
        <v>93.49</v>
      </c>
      <c r="I384">
        <v>10499.28731046</v>
      </c>
      <c r="J384">
        <v>19.603690501153281</v>
      </c>
      <c r="K384">
        <v>18.564336775218425</v>
      </c>
      <c r="L384">
        <v>11.403628395457197</v>
      </c>
      <c r="M384">
        <v>10.422753339602245</v>
      </c>
      <c r="N384">
        <v>4.7690000000000001</v>
      </c>
      <c r="O384">
        <v>5.0440528634361259</v>
      </c>
      <c r="P384">
        <v>3.4110600064177987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3.4110600102877986</v>
      </c>
      <c r="AH384" t="str">
        <f t="shared" si="134"/>
        <v xml:space="preserve"> </v>
      </c>
      <c r="AI384">
        <f t="shared" si="142"/>
        <v>77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404</v>
      </c>
      <c r="AP384" t="s">
        <v>1250</v>
      </c>
      <c r="AQ384">
        <v>-7.7656708665758023</v>
      </c>
      <c r="AR384">
        <v>8.8010334852153917</v>
      </c>
      <c r="AS384">
        <v>4.8240453524441174</v>
      </c>
      <c r="AT384">
        <v>7.7656708665758023</v>
      </c>
      <c r="AU384">
        <v>-8.8010334852153917</v>
      </c>
      <c r="AV384" t="s">
        <v>1723</v>
      </c>
    </row>
    <row r="385" spans="1:48" x14ac:dyDescent="0.25">
      <c r="A385">
        <v>3.8800000000000238E-9</v>
      </c>
      <c r="B385" t="s">
        <v>406</v>
      </c>
      <c r="C385">
        <v>10</v>
      </c>
      <c r="D385" s="2">
        <v>3</v>
      </c>
      <c r="E385">
        <v>13</v>
      </c>
      <c r="F385">
        <v>26</v>
      </c>
      <c r="G385">
        <v>123</v>
      </c>
      <c r="H385">
        <v>115.36</v>
      </c>
      <c r="I385">
        <v>27258.747675040002</v>
      </c>
      <c r="J385">
        <v>18.404594767070837</v>
      </c>
      <c r="K385">
        <v>16.668111544574483</v>
      </c>
      <c r="L385">
        <v>12.672700073223723</v>
      </c>
      <c r="M385">
        <v>11.825083638738706</v>
      </c>
      <c r="N385">
        <v>6.2679999999999998</v>
      </c>
      <c r="O385">
        <v>5.8783783783783763</v>
      </c>
      <c r="P385">
        <v>1.8689320388349517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406</v>
      </c>
      <c r="AP385" t="s">
        <v>1242</v>
      </c>
      <c r="AQ385">
        <v>-1.1739856831639361</v>
      </c>
      <c r="AR385">
        <v>-1.3481945878071278</v>
      </c>
      <c r="AS385">
        <v>6.6227461858529901</v>
      </c>
      <c r="AT385">
        <v>1.1739856831639361</v>
      </c>
      <c r="AU385">
        <v>1.3481945878071278</v>
      </c>
      <c r="AV385" t="s">
        <v>1724</v>
      </c>
    </row>
    <row r="386" spans="1:48" x14ac:dyDescent="0.25">
      <c r="A386">
        <v>3.8900000000000236E-9</v>
      </c>
      <c r="B386" t="s">
        <v>400</v>
      </c>
      <c r="C386">
        <v>4</v>
      </c>
      <c r="D386" s="2">
        <v>1</v>
      </c>
      <c r="E386">
        <v>10</v>
      </c>
      <c r="F386">
        <v>15</v>
      </c>
      <c r="G386">
        <v>31.125</v>
      </c>
      <c r="H386">
        <v>31.13</v>
      </c>
      <c r="I386">
        <v>22470.879199999999</v>
      </c>
      <c r="J386">
        <v>12.821252059308073</v>
      </c>
      <c r="K386">
        <v>12.323832145684875</v>
      </c>
      <c r="L386">
        <v>10.620180957264211</v>
      </c>
      <c r="M386">
        <v>10.026018911294255</v>
      </c>
      <c r="N386">
        <v>2.4279999999999999</v>
      </c>
      <c r="O386">
        <v>1.1666666666666679</v>
      </c>
      <c r="P386">
        <v>5.4192097654995193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5.4192097693895196</v>
      </c>
      <c r="AH386" t="str">
        <f t="shared" si="134"/>
        <v xml:space="preserve"> </v>
      </c>
      <c r="AI386">
        <f t="shared" si="142"/>
        <v>18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400</v>
      </c>
      <c r="AP386" t="s">
        <v>1250</v>
      </c>
      <c r="AQ386">
        <v>29.51884088154134</v>
      </c>
      <c r="AR386">
        <v>15.066547776291284</v>
      </c>
      <c r="AS386">
        <v>-1.6061676839063121E-2</v>
      </c>
      <c r="AT386">
        <v>-29.51884088154134</v>
      </c>
      <c r="AU386">
        <v>-15.066547776291284</v>
      </c>
      <c r="AV386" t="s">
        <v>1725</v>
      </c>
    </row>
    <row r="387" spans="1:48" x14ac:dyDescent="0.25">
      <c r="A387">
        <v>3.9000000000000233E-9</v>
      </c>
      <c r="B387" t="s">
        <v>360</v>
      </c>
      <c r="C387">
        <v>1</v>
      </c>
      <c r="D387" s="2">
        <v>0</v>
      </c>
      <c r="E387">
        <v>14</v>
      </c>
      <c r="F387">
        <v>15</v>
      </c>
      <c r="G387">
        <v>51</v>
      </c>
      <c r="H387">
        <v>56.7</v>
      </c>
      <c r="I387">
        <v>7714.2987684000009</v>
      </c>
      <c r="J387">
        <v>14.372623574144486</v>
      </c>
      <c r="K387">
        <v>12.921604375569737</v>
      </c>
      <c r="L387">
        <v>11.40647561024312</v>
      </c>
      <c r="M387">
        <v>10.824737416687634</v>
      </c>
      <c r="N387">
        <v>3.9450000000000003</v>
      </c>
      <c r="O387">
        <v>-13.296703296703289</v>
      </c>
      <c r="P387">
        <v>1.3756613756613756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360</v>
      </c>
      <c r="AP387" t="s">
        <v>1313</v>
      </c>
      <c r="AQ387">
        <v>20.990620542120741</v>
      </c>
      <c r="AR387">
        <v>8.7782632723570675</v>
      </c>
      <c r="AS387">
        <v>-10.052910052910057</v>
      </c>
      <c r="AT387">
        <v>-20.990620542120741</v>
      </c>
      <c r="AU387">
        <v>-8.7782632723570675</v>
      </c>
      <c r="AV387" t="s">
        <v>1726</v>
      </c>
    </row>
    <row r="388" spans="1:48" x14ac:dyDescent="0.25">
      <c r="A388">
        <v>3.9100000000000231E-9</v>
      </c>
      <c r="B388" t="s">
        <v>521</v>
      </c>
      <c r="C388">
        <v>10</v>
      </c>
      <c r="D388" s="2">
        <v>0</v>
      </c>
      <c r="E388">
        <v>9</v>
      </c>
      <c r="F388">
        <v>19</v>
      </c>
      <c r="G388">
        <v>99</v>
      </c>
      <c r="H388">
        <v>89.1</v>
      </c>
      <c r="I388">
        <v>35818.199999999997</v>
      </c>
      <c r="J388">
        <v>7.3807157057654065</v>
      </c>
      <c r="K388">
        <v>6.8349186867137153</v>
      </c>
      <c r="L388" t="s">
        <v>1238</v>
      </c>
      <c r="M388" t="s">
        <v>1238</v>
      </c>
      <c r="N388">
        <v>12.072000000000001</v>
      </c>
      <c r="O388">
        <v>3.2677502138580108</v>
      </c>
      <c r="P388">
        <v>4.845117845117846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-0.59426630436728789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17</v>
      </c>
      <c r="AA388" t="str">
        <f t="shared" si="138"/>
        <v xml:space="preserve"> 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4.8451178490278464</v>
      </c>
      <c r="AH388" t="str">
        <f t="shared" si="134"/>
        <v xml:space="preserve"> </v>
      </c>
      <c r="AI388">
        <f t="shared" si="142"/>
        <v>27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521</v>
      </c>
      <c r="AP388" t="s">
        <v>1246</v>
      </c>
      <c r="AQ388">
        <v>59.426630436728786</v>
      </c>
      <c r="AR388" t="e">
        <v>#VALUE!</v>
      </c>
      <c r="AS388">
        <v>11.111111111111116</v>
      </c>
      <c r="AT388">
        <v>-59.426630436728786</v>
      </c>
      <c r="AU388" t="e">
        <v>#VALUE!</v>
      </c>
      <c r="AV388" t="s">
        <v>1727</v>
      </c>
    </row>
    <row r="389" spans="1:48" x14ac:dyDescent="0.25">
      <c r="A389">
        <v>3.9200000000000229E-9</v>
      </c>
      <c r="B389" t="s">
        <v>422</v>
      </c>
      <c r="C389">
        <v>3</v>
      </c>
      <c r="D389" s="2">
        <v>3</v>
      </c>
      <c r="E389">
        <v>11</v>
      </c>
      <c r="F389">
        <v>17</v>
      </c>
      <c r="G389">
        <v>240</v>
      </c>
      <c r="H389">
        <v>247.35</v>
      </c>
      <c r="I389">
        <v>43186.754204550001</v>
      </c>
      <c r="J389">
        <v>31.011785356068206</v>
      </c>
      <c r="K389">
        <v>30.021847311566933</v>
      </c>
      <c r="L389">
        <v>24.13617304846932</v>
      </c>
      <c r="M389">
        <v>23.630477607678678</v>
      </c>
      <c r="N389">
        <v>7.976</v>
      </c>
      <c r="O389">
        <v>3.8136144735129522</v>
      </c>
      <c r="P389">
        <v>3.3212047705680212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3.3212047744880211</v>
      </c>
      <c r="AH389" t="str">
        <f t="shared" si="134"/>
        <v xml:space="preserve"> </v>
      </c>
      <c r="AI389">
        <f t="shared" si="142"/>
        <v>82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422</v>
      </c>
      <c r="AP389" t="s">
        <v>1254</v>
      </c>
      <c r="AQ389">
        <v>-70.478403210371624</v>
      </c>
      <c r="AR389">
        <v>-93.025759986994871</v>
      </c>
      <c r="AS389">
        <v>-2.9714978775015166</v>
      </c>
      <c r="AT389">
        <v>70.478403210371624</v>
      </c>
      <c r="AU389">
        <v>93.025759986994871</v>
      </c>
      <c r="AV389" t="s">
        <v>1728</v>
      </c>
    </row>
    <row r="390" spans="1:48" x14ac:dyDescent="0.25">
      <c r="A390">
        <v>3.9300000000000226E-9</v>
      </c>
      <c r="B390" t="s">
        <v>236</v>
      </c>
      <c r="C390">
        <v>14</v>
      </c>
      <c r="D390" s="2">
        <v>0</v>
      </c>
      <c r="E390">
        <v>7</v>
      </c>
      <c r="F390">
        <v>21</v>
      </c>
      <c r="G390">
        <v>117</v>
      </c>
      <c r="H390">
        <v>104.03</v>
      </c>
      <c r="I390">
        <v>46661.79273891</v>
      </c>
      <c r="J390">
        <v>13.284382582045716</v>
      </c>
      <c r="K390">
        <v>9.9903966196101024</v>
      </c>
      <c r="L390">
        <v>8.4164636507474739</v>
      </c>
      <c r="M390">
        <v>7.162685496858213</v>
      </c>
      <c r="N390">
        <v>7.8310000000000004</v>
      </c>
      <c r="O390">
        <v>-33.125533731853118</v>
      </c>
      <c r="P390">
        <v>3.6508699413630685</v>
      </c>
      <c r="Q390" s="36" t="str">
        <f t="shared" si="122"/>
        <v xml:space="preserve"> </v>
      </c>
      <c r="R390" t="str">
        <f t="shared" si="123"/>
        <v xml:space="preserve"> </v>
      </c>
      <c r="S390" s="37" t="str">
        <f t="shared" si="124"/>
        <v/>
      </c>
      <c r="T390" s="37" t="str">
        <f t="shared" si="125"/>
        <v/>
      </c>
      <c r="U390" s="37" t="str">
        <f t="shared" si="126"/>
        <v/>
      </c>
      <c r="V390" s="37" t="str">
        <f t="shared" si="127"/>
        <v/>
      </c>
      <c r="W390" s="37" t="str">
        <f t="shared" si="128"/>
        <v/>
      </c>
      <c r="X390" s="37">
        <f t="shared" si="129"/>
        <v>-0.32690477097342574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>
        <f t="shared" si="131"/>
        <v>81</v>
      </c>
      <c r="AC390" t="str">
        <f t="shared" si="139"/>
        <v xml:space="preserve"> 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3.6508699452930684</v>
      </c>
      <c r="AH390" t="str">
        <f t="shared" si="134"/>
        <v xml:space="preserve"> </v>
      </c>
      <c r="AI390">
        <f t="shared" si="142"/>
        <v>61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236</v>
      </c>
      <c r="AP390" t="s">
        <v>1295</v>
      </c>
      <c r="AQ390">
        <v>26.972913548181644</v>
      </c>
      <c r="AR390">
        <v>32.690477097342573</v>
      </c>
      <c r="AS390">
        <v>12.467557435355193</v>
      </c>
      <c r="AT390">
        <v>-26.972913548181644</v>
      </c>
      <c r="AU390">
        <v>-32.690477097342573</v>
      </c>
      <c r="AV390" t="s">
        <v>1729</v>
      </c>
    </row>
    <row r="391" spans="1:48" x14ac:dyDescent="0.25">
      <c r="A391">
        <v>3.9400000000000224E-9</v>
      </c>
      <c r="B391" t="s">
        <v>394</v>
      </c>
      <c r="C391">
        <v>16</v>
      </c>
      <c r="D391" s="2">
        <v>1</v>
      </c>
      <c r="E391">
        <v>2</v>
      </c>
      <c r="F391">
        <v>19</v>
      </c>
      <c r="G391">
        <v>100.5</v>
      </c>
      <c r="H391">
        <v>90.62</v>
      </c>
      <c r="I391">
        <v>6718.9118809600013</v>
      </c>
      <c r="J391">
        <v>9.5349326599326609</v>
      </c>
      <c r="K391">
        <v>9.5570554735287931</v>
      </c>
      <c r="L391">
        <v>8.6448192942990083</v>
      </c>
      <c r="M391">
        <v>8.8472045095442109</v>
      </c>
      <c r="N391">
        <v>9.4819999999999993</v>
      </c>
      <c r="O391">
        <v>-1.2291666666666701</v>
      </c>
      <c r="P391">
        <v>0.16552637386890309</v>
      </c>
      <c r="Q391" s="36">
        <f t="shared" si="122"/>
        <v>84.210526319729482</v>
      </c>
      <c r="R391" t="str">
        <f t="shared" si="123"/>
        <v xml:space="preserve"> </v>
      </c>
      <c r="S391" s="37" t="str">
        <f t="shared" si="124"/>
        <v/>
      </c>
      <c r="T391" s="37" t="str">
        <f t="shared" si="125"/>
        <v/>
      </c>
      <c r="U391" s="37" t="str">
        <f t="shared" si="126"/>
        <v/>
      </c>
      <c r="V391" s="37">
        <f t="shared" si="127"/>
        <v>-0.47584440046897425</v>
      </c>
      <c r="W391" s="37" t="str">
        <f t="shared" si="128"/>
        <v/>
      </c>
      <c r="X391" s="37">
        <f t="shared" si="129"/>
        <v>-0.30864233908112149</v>
      </c>
      <c r="Y391" t="str">
        <f t="shared" si="137"/>
        <v xml:space="preserve"> </v>
      </c>
      <c r="Z391" s="1">
        <f t="shared" si="130"/>
        <v>39</v>
      </c>
      <c r="AA391" t="str">
        <f t="shared" si="138"/>
        <v xml:space="preserve"> </v>
      </c>
      <c r="AB391" s="1">
        <f t="shared" si="131"/>
        <v>84</v>
      </c>
      <c r="AC391" t="str">
        <f t="shared" si="139"/>
        <v xml:space="preserve"> </v>
      </c>
      <c r="AD391" s="1" t="str">
        <f t="shared" si="132"/>
        <v xml:space="preserve"> </v>
      </c>
      <c r="AE391">
        <f t="shared" si="140"/>
        <v>28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394</v>
      </c>
      <c r="AP391" t="s">
        <v>1248</v>
      </c>
      <c r="AQ391">
        <v>47.584440046897427</v>
      </c>
      <c r="AR391">
        <v>30.864233908112148</v>
      </c>
      <c r="AS391">
        <v>10.90267049216509</v>
      </c>
      <c r="AT391">
        <v>-47.584440046897427</v>
      </c>
      <c r="AU391">
        <v>-30.864233908112148</v>
      </c>
      <c r="AV391" t="s">
        <v>1730</v>
      </c>
    </row>
    <row r="392" spans="1:48" x14ac:dyDescent="0.25">
      <c r="A392">
        <v>3.9500000000000221E-9</v>
      </c>
      <c r="B392" t="s">
        <v>566</v>
      </c>
      <c r="C392">
        <v>12</v>
      </c>
      <c r="D392" s="2">
        <v>0</v>
      </c>
      <c r="E392">
        <v>2</v>
      </c>
      <c r="F392">
        <v>14</v>
      </c>
      <c r="G392">
        <v>44.5</v>
      </c>
      <c r="H392">
        <v>38.92</v>
      </c>
      <c r="I392">
        <v>5552.644981800001</v>
      </c>
      <c r="J392">
        <v>12.482360487491983</v>
      </c>
      <c r="K392">
        <v>10.796116504854369</v>
      </c>
      <c r="L392">
        <v>8.5915819672131146</v>
      </c>
      <c r="M392">
        <v>7.1178530060592662</v>
      </c>
      <c r="N392">
        <v>3.1179999999999999</v>
      </c>
      <c r="O392">
        <v>10.960854092526684</v>
      </c>
      <c r="P392">
        <v>0.3083247687564234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85.714285718235715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 t="str">
        <f t="shared" ref="S392:S455" si="148">IF(ISERROR((IF((G392/H392-1)&gt;($S$5/100),(G392/H392-1)+A392,"")))=TRUE," ",((IF((G392/H392-1)&gt;($S$5/100),(G392/H392-1)+A392,""))))</f>
        <v/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-0.3138180018431348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-0.31289992188009896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566</v>
      </c>
      <c r="AP392" t="s">
        <v>1244</v>
      </c>
      <c r="AQ392">
        <v>31.38180018431348</v>
      </c>
      <c r="AR392">
        <v>31.289992188009897</v>
      </c>
      <c r="AS392">
        <v>14.337101747173687</v>
      </c>
      <c r="AT392">
        <v>-31.38180018431348</v>
      </c>
      <c r="AU392">
        <v>-31.289992188009897</v>
      </c>
      <c r="AV392" t="s">
        <v>1731</v>
      </c>
    </row>
    <row r="393" spans="1:48" x14ac:dyDescent="0.25">
      <c r="A393">
        <v>3.9600000000000219E-9</v>
      </c>
      <c r="B393" t="s">
        <v>555</v>
      </c>
      <c r="C393">
        <v>36</v>
      </c>
      <c r="D393" s="2">
        <v>0</v>
      </c>
      <c r="E393">
        <v>5</v>
      </c>
      <c r="F393">
        <v>41</v>
      </c>
      <c r="G393">
        <v>184</v>
      </c>
      <c r="H393">
        <v>144.24</v>
      </c>
      <c r="I393">
        <v>24108.796902720002</v>
      </c>
      <c r="J393">
        <v>18.362826225334182</v>
      </c>
      <c r="K393">
        <v>14.830351634793336</v>
      </c>
      <c r="L393">
        <v>7.1506720938519317</v>
      </c>
      <c r="M393">
        <v>6.2920047889841797</v>
      </c>
      <c r="N393">
        <v>7.8550000000000004</v>
      </c>
      <c r="O393">
        <v>24.484944532488111</v>
      </c>
      <c r="P393">
        <v>1.1113422074320576</v>
      </c>
      <c r="Q393" s="36">
        <f t="shared" si="146"/>
        <v>87.804878052740492</v>
      </c>
      <c r="R393" t="str">
        <f t="shared" si="147"/>
        <v xml:space="preserve"> </v>
      </c>
      <c r="S393" s="37">
        <f t="shared" si="148"/>
        <v>0.2756516955850693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-0.42813472849992706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555</v>
      </c>
      <c r="AP393" t="s">
        <v>1295</v>
      </c>
      <c r="AQ393">
        <v>-0.94437509422384824</v>
      </c>
      <c r="AR393">
        <v>42.813472849992706</v>
      </c>
      <c r="AS393">
        <v>27.56516916250693</v>
      </c>
      <c r="AT393">
        <v>0.94437509422384824</v>
      </c>
      <c r="AU393">
        <v>-42.813472849992706</v>
      </c>
      <c r="AV393" t="s">
        <v>1732</v>
      </c>
    </row>
    <row r="394" spans="1:48" x14ac:dyDescent="0.25">
      <c r="A394">
        <v>3.9700000000000217E-9</v>
      </c>
      <c r="B394" t="s">
        <v>654</v>
      </c>
      <c r="C394">
        <v>37</v>
      </c>
      <c r="D394" s="2">
        <v>1</v>
      </c>
      <c r="E394">
        <v>9</v>
      </c>
      <c r="F394">
        <v>47</v>
      </c>
      <c r="G394">
        <v>129.5</v>
      </c>
      <c r="H394">
        <v>106.52</v>
      </c>
      <c r="I394">
        <v>125339.46520579999</v>
      </c>
      <c r="J394">
        <v>34.195826645264845</v>
      </c>
      <c r="K394">
        <v>30.347578347578345</v>
      </c>
      <c r="L394">
        <v>26.314967635765221</v>
      </c>
      <c r="M394">
        <v>22.14577878312252</v>
      </c>
      <c r="N394">
        <v>3.1150000000000002</v>
      </c>
      <c r="O394">
        <v>28.719008264462818</v>
      </c>
      <c r="P394">
        <v>0</v>
      </c>
      <c r="Q394" s="36">
        <f t="shared" si="146"/>
        <v>78.723404259289154</v>
      </c>
      <c r="R394" t="str">
        <f t="shared" si="147"/>
        <v xml:space="preserve"> </v>
      </c>
      <c r="S394" s="37">
        <f t="shared" si="148"/>
        <v>0.21573413840484801</v>
      </c>
      <c r="T394" s="37" t="str">
        <f t="shared" si="149"/>
        <v/>
      </c>
      <c r="U394" s="37" t="str">
        <f t="shared" si="150"/>
        <v/>
      </c>
      <c r="V394" s="37" t="str">
        <f t="shared" si="151"/>
        <v/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654</v>
      </c>
      <c r="AP394" t="s">
        <v>1293</v>
      </c>
      <c r="AQ394">
        <v>-87.98175777399149</v>
      </c>
      <c r="AR394">
        <v>-110.45037325206314</v>
      </c>
      <c r="AS394">
        <v>21.573413443484803</v>
      </c>
      <c r="AT394">
        <v>87.98175777399149</v>
      </c>
      <c r="AU394">
        <v>110.45037325206314</v>
      </c>
      <c r="AV394" t="s">
        <v>1733</v>
      </c>
    </row>
    <row r="395" spans="1:48" x14ac:dyDescent="0.25">
      <c r="A395">
        <v>3.9800000000000214E-9</v>
      </c>
      <c r="B395" t="s">
        <v>486</v>
      </c>
      <c r="C395">
        <v>15</v>
      </c>
      <c r="D395" s="2">
        <v>2</v>
      </c>
      <c r="E395">
        <v>12</v>
      </c>
      <c r="F395">
        <v>29</v>
      </c>
      <c r="G395">
        <v>77</v>
      </c>
      <c r="H395">
        <v>78.040000000000006</v>
      </c>
      <c r="I395">
        <v>94869.928937040007</v>
      </c>
      <c r="J395">
        <v>22.554913294797689</v>
      </c>
      <c r="K395">
        <v>18.379651436646256</v>
      </c>
      <c r="L395">
        <v>15.985147215236839</v>
      </c>
      <c r="M395">
        <v>13.845803106588109</v>
      </c>
      <c r="N395">
        <v>3.46</v>
      </c>
      <c r="O395">
        <v>-6.2330623306233059</v>
      </c>
      <c r="P395">
        <v>3.2765248590466425</v>
      </c>
      <c r="Q395" s="36" t="str">
        <f t="shared" si="146"/>
        <v xml:space="preserve"> 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3.2765248630266424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486</v>
      </c>
      <c r="AP395" t="s">
        <v>1293</v>
      </c>
      <c r="AQ395">
        <v>-23.989172467721232</v>
      </c>
      <c r="AR395">
        <v>-27.83903991443939</v>
      </c>
      <c r="AS395">
        <v>-1.332649923116358</v>
      </c>
      <c r="AT395">
        <v>23.989172467721232</v>
      </c>
      <c r="AU395">
        <v>27.83903991443939</v>
      </c>
      <c r="AV395" t="s">
        <v>1734</v>
      </c>
    </row>
    <row r="396" spans="1:48" x14ac:dyDescent="0.25">
      <c r="A396">
        <v>3.9900000000000212E-9</v>
      </c>
      <c r="B396" t="s">
        <v>300</v>
      </c>
      <c r="C396">
        <v>10</v>
      </c>
      <c r="D396" s="2">
        <v>1</v>
      </c>
      <c r="E396">
        <v>13</v>
      </c>
      <c r="F396">
        <v>24</v>
      </c>
      <c r="G396">
        <v>76.5</v>
      </c>
      <c r="H396">
        <v>77.22</v>
      </c>
      <c r="I396">
        <v>9095.3312135399992</v>
      </c>
      <c r="J396">
        <v>13.769614835948643</v>
      </c>
      <c r="K396">
        <v>15</v>
      </c>
      <c r="L396">
        <v>9.3369740183629606</v>
      </c>
      <c r="M396">
        <v>10.465002780684967</v>
      </c>
      <c r="N396">
        <v>5.1479999999999997</v>
      </c>
      <c r="O396">
        <v>-10.934256055363331</v>
      </c>
      <c r="P396">
        <v>0.25900025900025903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300</v>
      </c>
      <c r="AP396" t="s">
        <v>1293</v>
      </c>
      <c r="AQ396">
        <v>24.305488281246667</v>
      </c>
      <c r="AR396">
        <v>25.32882067699488</v>
      </c>
      <c r="AS396">
        <v>-0.93240093240093413</v>
      </c>
      <c r="AT396">
        <v>-24.305488281246667</v>
      </c>
      <c r="AU396">
        <v>-25.32882067699488</v>
      </c>
      <c r="AV396" t="s">
        <v>1735</v>
      </c>
    </row>
    <row r="397" spans="1:48" x14ac:dyDescent="0.25">
      <c r="A397">
        <v>4.0000000000000209E-9</v>
      </c>
      <c r="B397" t="s">
        <v>273</v>
      </c>
      <c r="C397">
        <v>17</v>
      </c>
      <c r="D397" s="2">
        <v>0</v>
      </c>
      <c r="E397">
        <v>5</v>
      </c>
      <c r="F397">
        <v>22</v>
      </c>
      <c r="G397">
        <v>138</v>
      </c>
      <c r="H397">
        <v>113.93</v>
      </c>
      <c r="I397">
        <v>23875.292819030001</v>
      </c>
      <c r="J397">
        <v>11.797659728694212</v>
      </c>
      <c r="K397">
        <v>10.583372039015327</v>
      </c>
      <c r="L397">
        <v>10.433003198133214</v>
      </c>
      <c r="M397">
        <v>9.4880795878110256</v>
      </c>
      <c r="N397">
        <v>9.657</v>
      </c>
      <c r="O397">
        <v>8.9954853273137783</v>
      </c>
      <c r="P397">
        <v>2.627051698411305</v>
      </c>
      <c r="Q397" s="36">
        <f t="shared" si="146"/>
        <v>77.272727276727267</v>
      </c>
      <c r="R397" t="str">
        <f t="shared" si="147"/>
        <v xml:space="preserve"> </v>
      </c>
      <c r="S397" s="37">
        <f t="shared" si="148"/>
        <v>0.21127008211814269</v>
      </c>
      <c r="T397" s="37" t="str">
        <f t="shared" si="149"/>
        <v/>
      </c>
      <c r="U397" s="37" t="str">
        <f t="shared" si="150"/>
        <v/>
      </c>
      <c r="V397" s="37">
        <f t="shared" si="151"/>
        <v>-0.35145746396908217</v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2.6270517024113049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273</v>
      </c>
      <c r="AP397" t="s">
        <v>1248</v>
      </c>
      <c r="AQ397">
        <v>35.145746396908216</v>
      </c>
      <c r="AR397">
        <v>16.563476437532167</v>
      </c>
      <c r="AS397">
        <v>21.12700781181427</v>
      </c>
      <c r="AT397">
        <v>-35.145746396908216</v>
      </c>
      <c r="AU397">
        <v>-16.563476437532167</v>
      </c>
      <c r="AV397" t="s">
        <v>1736</v>
      </c>
    </row>
    <row r="398" spans="1:48" x14ac:dyDescent="0.25">
      <c r="A398">
        <v>4.0100000000000207E-9</v>
      </c>
      <c r="B398" t="s">
        <v>658</v>
      </c>
      <c r="C398">
        <v>2</v>
      </c>
      <c r="D398" s="2">
        <v>0</v>
      </c>
      <c r="E398">
        <v>8</v>
      </c>
      <c r="F398">
        <v>10</v>
      </c>
      <c r="G398">
        <v>259</v>
      </c>
      <c r="H398">
        <v>254.95</v>
      </c>
      <c r="I398">
        <v>10386.715264750001</v>
      </c>
      <c r="J398">
        <v>9.955873164636051</v>
      </c>
      <c r="K398">
        <v>10.545582395764393</v>
      </c>
      <c r="L398" t="s">
        <v>1238</v>
      </c>
      <c r="M398" t="s">
        <v>1238</v>
      </c>
      <c r="N398">
        <v>25.608000000000001</v>
      </c>
      <c r="O398">
        <v>450.7096774193547</v>
      </c>
      <c r="P398">
        <v>2.3730143165326534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>
        <f t="shared" si="151"/>
        <v>-0.45270440247644983</v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2.3730143205426533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658</v>
      </c>
      <c r="AP398" t="s">
        <v>1246</v>
      </c>
      <c r="AQ398">
        <v>45.270440247644984</v>
      </c>
      <c r="AR398" t="e">
        <v>#VALUE!</v>
      </c>
      <c r="AS398">
        <v>1.5885467738772308</v>
      </c>
      <c r="AT398">
        <v>-45.270440247644984</v>
      </c>
      <c r="AU398" t="e">
        <v>#VALUE!</v>
      </c>
      <c r="AV398" t="s">
        <v>1737</v>
      </c>
    </row>
    <row r="399" spans="1:48" x14ac:dyDescent="0.25">
      <c r="A399">
        <v>4.0200000000000204E-9</v>
      </c>
      <c r="B399" t="s">
        <v>929</v>
      </c>
      <c r="C399">
        <v>16</v>
      </c>
      <c r="D399" s="2">
        <v>0</v>
      </c>
      <c r="E399">
        <v>4</v>
      </c>
      <c r="F399">
        <v>20</v>
      </c>
      <c r="G399">
        <v>72</v>
      </c>
      <c r="H399">
        <v>68.23</v>
      </c>
      <c r="I399">
        <v>11443.732238860001</v>
      </c>
      <c r="J399" t="s">
        <v>1238</v>
      </c>
      <c r="K399" t="s">
        <v>1238</v>
      </c>
      <c r="L399">
        <v>19.684928101208076</v>
      </c>
      <c r="M399">
        <v>19.303548853283068</v>
      </c>
      <c r="N399">
        <v>1.5090000000000001</v>
      </c>
      <c r="O399">
        <v>10.630498533724341</v>
      </c>
      <c r="P399">
        <v>3.5087205041770479</v>
      </c>
      <c r="Q399" s="36">
        <f t="shared" si="146"/>
        <v>80.000000004019995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 xml:space="preserve"> </v>
      </c>
      <c r="V399" s="37" t="str">
        <f t="shared" si="151"/>
        <v xml:space="preserve"> </v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3.5087205081970478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929</v>
      </c>
      <c r="AP399" t="s">
        <v>1254</v>
      </c>
      <c r="AQ399" t="e">
        <v>#VALUE!</v>
      </c>
      <c r="AR399">
        <v>-57.427534157740553</v>
      </c>
      <c r="AS399">
        <v>5.52542869705408</v>
      </c>
      <c r="AT399" t="e">
        <v>#VALUE!</v>
      </c>
      <c r="AU399">
        <v>57.427534157740553</v>
      </c>
      <c r="AV399" t="s">
        <v>1738</v>
      </c>
    </row>
    <row r="400" spans="1:48" x14ac:dyDescent="0.25">
      <c r="A400">
        <v>4.0300000000000202E-9</v>
      </c>
      <c r="B400" t="s">
        <v>549</v>
      </c>
      <c r="C400">
        <v>8</v>
      </c>
      <c r="D400" s="2">
        <v>0</v>
      </c>
      <c r="E400">
        <v>13</v>
      </c>
      <c r="F400">
        <v>21</v>
      </c>
      <c r="G400">
        <v>369.5</v>
      </c>
      <c r="H400">
        <v>285.89</v>
      </c>
      <c r="I400">
        <v>31399.976545189998</v>
      </c>
      <c r="J400">
        <v>12.167602996254679</v>
      </c>
      <c r="K400">
        <v>11.404579543641294</v>
      </c>
      <c r="L400">
        <v>8.1224188817598524</v>
      </c>
      <c r="M400">
        <v>7.0747825712070815</v>
      </c>
      <c r="N400">
        <v>23.496000000000002</v>
      </c>
      <c r="O400">
        <v>2.8721541155867003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>
        <f t="shared" si="148"/>
        <v>0.29245514411884532</v>
      </c>
      <c r="T400" s="37" t="str">
        <f t="shared" si="149"/>
        <v/>
      </c>
      <c r="U400" s="37" t="str">
        <f t="shared" si="150"/>
        <v/>
      </c>
      <c r="V400" s="37">
        <f t="shared" si="151"/>
        <v>-0.33112089295002756</v>
      </c>
      <c r="W400" s="37" t="str">
        <f t="shared" si="152"/>
        <v/>
      </c>
      <c r="X400" s="37">
        <f t="shared" si="153"/>
        <v>-0.35042060129584529</v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549</v>
      </c>
      <c r="AP400" t="s">
        <v>1313</v>
      </c>
      <c r="AQ400">
        <v>33.112089295002754</v>
      </c>
      <c r="AR400">
        <v>35.042060129584527</v>
      </c>
      <c r="AS400">
        <v>29.245514008884534</v>
      </c>
      <c r="AT400">
        <v>-33.112089295002754</v>
      </c>
      <c r="AU400">
        <v>-35.042060129584527</v>
      </c>
      <c r="AV400" t="s">
        <v>1739</v>
      </c>
    </row>
    <row r="401" spans="1:48" x14ac:dyDescent="0.25">
      <c r="A401">
        <v>4.04000000000002E-9</v>
      </c>
      <c r="B401" t="s">
        <v>612</v>
      </c>
      <c r="C401">
        <v>13</v>
      </c>
      <c r="D401" s="2">
        <v>1</v>
      </c>
      <c r="E401">
        <v>15</v>
      </c>
      <c r="F401">
        <v>29</v>
      </c>
      <c r="G401">
        <v>17</v>
      </c>
      <c r="H401">
        <v>16.440000000000001</v>
      </c>
      <c r="I401">
        <v>16403.37723672</v>
      </c>
      <c r="J401">
        <v>10.710097719869706</v>
      </c>
      <c r="K401">
        <v>10.030506406345333</v>
      </c>
      <c r="L401" t="s">
        <v>1238</v>
      </c>
      <c r="M401" t="s">
        <v>1238</v>
      </c>
      <c r="N401">
        <v>1.5350000000000001</v>
      </c>
      <c r="O401">
        <v>6.5972222222222365</v>
      </c>
      <c r="P401">
        <v>4.1058394160583935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>
        <f t="shared" si="151"/>
        <v>-0.41124306886989348</v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4.1058394200983939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612</v>
      </c>
      <c r="AP401" t="s">
        <v>1246</v>
      </c>
      <c r="AQ401">
        <v>41.124306886989345</v>
      </c>
      <c r="AR401" t="e">
        <v>#VALUE!</v>
      </c>
      <c r="AS401">
        <v>3.4063260340632562</v>
      </c>
      <c r="AT401">
        <v>-41.124306886989345</v>
      </c>
      <c r="AU401" t="e">
        <v>#VALUE!</v>
      </c>
      <c r="AV401" t="s">
        <v>1740</v>
      </c>
    </row>
    <row r="402" spans="1:48" x14ac:dyDescent="0.25">
      <c r="A402">
        <v>4.0500000000000197E-9</v>
      </c>
      <c r="B402" t="s">
        <v>410</v>
      </c>
      <c r="C402">
        <v>3</v>
      </c>
      <c r="D402" s="2">
        <v>5</v>
      </c>
      <c r="E402">
        <v>6</v>
      </c>
      <c r="F402">
        <v>14</v>
      </c>
      <c r="G402">
        <v>63</v>
      </c>
      <c r="H402">
        <v>57.12</v>
      </c>
      <c r="I402">
        <v>6715.0845484799993</v>
      </c>
      <c r="J402">
        <v>14.526958290946084</v>
      </c>
      <c r="K402">
        <v>13.691275167785236</v>
      </c>
      <c r="L402">
        <v>9.6733630995247015</v>
      </c>
      <c r="M402">
        <v>9.3475518441196943</v>
      </c>
      <c r="N402">
        <v>3.9319999999999999</v>
      </c>
      <c r="O402">
        <v>8.9196675900277018</v>
      </c>
      <c r="P402">
        <v>2.3091736694677873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2.3091736735177872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410</v>
      </c>
      <c r="AP402" t="s">
        <v>1244</v>
      </c>
      <c r="AQ402">
        <v>20.142209662896306</v>
      </c>
      <c r="AR402">
        <v>22.638594769508281</v>
      </c>
      <c r="AS402">
        <v>10.294117647058831</v>
      </c>
      <c r="AT402">
        <v>-20.142209662896306</v>
      </c>
      <c r="AU402">
        <v>-22.638594769508281</v>
      </c>
      <c r="AV402" t="s">
        <v>1741</v>
      </c>
    </row>
    <row r="403" spans="1:48" x14ac:dyDescent="0.25">
      <c r="A403">
        <v>4.0600000000000195E-9</v>
      </c>
      <c r="B403" t="s">
        <v>398</v>
      </c>
      <c r="C403">
        <v>6</v>
      </c>
      <c r="D403" s="2">
        <v>0</v>
      </c>
      <c r="E403">
        <v>4</v>
      </c>
      <c r="F403">
        <v>10</v>
      </c>
      <c r="G403">
        <v>101</v>
      </c>
      <c r="H403">
        <v>87.35</v>
      </c>
      <c r="I403">
        <v>12127.9531706</v>
      </c>
      <c r="J403">
        <v>11.926542872747133</v>
      </c>
      <c r="K403">
        <v>11.097700419260576</v>
      </c>
      <c r="L403">
        <v>6.589938292964244</v>
      </c>
      <c r="M403">
        <v>6.2613441095890412</v>
      </c>
      <c r="N403">
        <v>7.3239999999999998</v>
      </c>
      <c r="O403">
        <v>13.199381761978362</v>
      </c>
      <c r="P403">
        <v>1.6130509444762451</v>
      </c>
      <c r="Q403" s="36" t="str">
        <f t="shared" si="146"/>
        <v xml:space="preserve"> </v>
      </c>
      <c r="R403" t="str">
        <f t="shared" si="147"/>
        <v xml:space="preserve"> </v>
      </c>
      <c r="S403" s="37">
        <f t="shared" si="148"/>
        <v>0.15626789186767043</v>
      </c>
      <c r="T403" s="37" t="str">
        <f t="shared" si="149"/>
        <v/>
      </c>
      <c r="U403" s="37" t="str">
        <f t="shared" si="150"/>
        <v/>
      </c>
      <c r="V403" s="37">
        <f t="shared" si="151"/>
        <v>-0.34437248245428043</v>
      </c>
      <c r="W403" s="37" t="str">
        <f t="shared" si="152"/>
        <v/>
      </c>
      <c r="X403" s="37">
        <f t="shared" si="153"/>
        <v>-0.4729786512914097</v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398</v>
      </c>
      <c r="AP403" t="s">
        <v>1246</v>
      </c>
      <c r="AQ403">
        <v>34.437248245428044</v>
      </c>
      <c r="AR403">
        <v>47.297865129140973</v>
      </c>
      <c r="AS403">
        <v>15.626788780767043</v>
      </c>
      <c r="AT403">
        <v>-34.437248245428044</v>
      </c>
      <c r="AU403">
        <v>-47.297865129140973</v>
      </c>
      <c r="AV403" t="s">
        <v>1742</v>
      </c>
    </row>
    <row r="404" spans="1:48" x14ac:dyDescent="0.25">
      <c r="A404">
        <v>4.0700000000000192E-9</v>
      </c>
      <c r="B404" t="s">
        <v>551</v>
      </c>
      <c r="C404">
        <v>10</v>
      </c>
      <c r="D404" s="2">
        <v>2</v>
      </c>
      <c r="E404">
        <v>7</v>
      </c>
      <c r="F404">
        <v>19</v>
      </c>
      <c r="G404">
        <v>129</v>
      </c>
      <c r="H404">
        <v>103.15</v>
      </c>
      <c r="I404">
        <v>7965.4009226500002</v>
      </c>
      <c r="J404">
        <v>14.664486778504408</v>
      </c>
      <c r="K404">
        <v>13.415268565483158</v>
      </c>
      <c r="L404">
        <v>8.6977444545771121</v>
      </c>
      <c r="M404">
        <v>8.238372154883816</v>
      </c>
      <c r="N404">
        <v>7.6890000000000001</v>
      </c>
      <c r="O404">
        <v>6.9401947148817751</v>
      </c>
      <c r="P404">
        <v>2.6340281143965099</v>
      </c>
      <c r="Q404" s="36" t="str">
        <f t="shared" si="146"/>
        <v xml:space="preserve"> </v>
      </c>
      <c r="R404" t="str">
        <f t="shared" si="147"/>
        <v xml:space="preserve"> </v>
      </c>
      <c r="S404" s="37">
        <f t="shared" si="148"/>
        <v>0.25060591778788643</v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>
        <f t="shared" si="153"/>
        <v>-0.30440972139786271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>
        <f t="shared" si="157"/>
        <v>2.6340281184665097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551</v>
      </c>
      <c r="AP404" t="s">
        <v>1248</v>
      </c>
      <c r="AQ404">
        <v>19.386186212918023</v>
      </c>
      <c r="AR404">
        <v>30.440972139786272</v>
      </c>
      <c r="AS404">
        <v>25.060591371788643</v>
      </c>
      <c r="AT404">
        <v>-19.386186212918023</v>
      </c>
      <c r="AU404">
        <v>-30.440972139786272</v>
      </c>
      <c r="AV404" t="s">
        <v>1743</v>
      </c>
    </row>
    <row r="405" spans="1:48" x14ac:dyDescent="0.25">
      <c r="A405">
        <v>4.080000000000019E-9</v>
      </c>
      <c r="B405" t="s">
        <v>628</v>
      </c>
      <c r="C405">
        <v>6</v>
      </c>
      <c r="D405" s="2">
        <v>2</v>
      </c>
      <c r="E405">
        <v>3</v>
      </c>
      <c r="F405">
        <v>11</v>
      </c>
      <c r="G405">
        <v>133</v>
      </c>
      <c r="H405">
        <v>130.71</v>
      </c>
      <c r="I405">
        <v>18779.243599050002</v>
      </c>
      <c r="J405">
        <v>36.644238856181666</v>
      </c>
      <c r="K405">
        <v>33.549794661190965</v>
      </c>
      <c r="L405">
        <v>25.635767509257771</v>
      </c>
      <c r="M405">
        <v>21.773985828234348</v>
      </c>
      <c r="N405">
        <v>3.8959999999999999</v>
      </c>
      <c r="O405">
        <v>7.0329670329670275</v>
      </c>
      <c r="P405">
        <v>1.2401499502715936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628</v>
      </c>
      <c r="AP405" t="s">
        <v>1313</v>
      </c>
      <c r="AQ405">
        <v>-101.44120228276114</v>
      </c>
      <c r="AR405">
        <v>-105.01856265230126</v>
      </c>
      <c r="AS405">
        <v>1.7519700099456692</v>
      </c>
      <c r="AT405">
        <v>101.44120228276114</v>
      </c>
      <c r="AU405">
        <v>105.01856265230126</v>
      </c>
      <c r="AV405" t="s">
        <v>1744</v>
      </c>
    </row>
    <row r="406" spans="1:48" x14ac:dyDescent="0.25">
      <c r="A406">
        <v>4.0900000000000188E-9</v>
      </c>
      <c r="B406" t="s">
        <v>546</v>
      </c>
      <c r="C406">
        <v>5</v>
      </c>
      <c r="D406" s="2">
        <v>5</v>
      </c>
      <c r="E406">
        <v>14</v>
      </c>
      <c r="F406">
        <v>24</v>
      </c>
      <c r="G406">
        <v>168.5</v>
      </c>
      <c r="H406">
        <v>165.8</v>
      </c>
      <c r="I406">
        <v>19399.866711999999</v>
      </c>
      <c r="J406">
        <v>19.234338747099766</v>
      </c>
      <c r="K406">
        <v>18.860197929700831</v>
      </c>
      <c r="L406">
        <v>13.818945326172832</v>
      </c>
      <c r="M406">
        <v>13.663606572938935</v>
      </c>
      <c r="N406">
        <v>8.620000000000001</v>
      </c>
      <c r="O406">
        <v>6.2885326757090212</v>
      </c>
      <c r="P406">
        <v>2.4523522316043422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>
        <f t="shared" si="157"/>
        <v>2.4523522356943421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546</v>
      </c>
      <c r="AP406" t="s">
        <v>1244</v>
      </c>
      <c r="AQ406">
        <v>-5.7352654406698012</v>
      </c>
      <c r="AR406">
        <v>-10.515135040117919</v>
      </c>
      <c r="AS406">
        <v>1.6284680337756319</v>
      </c>
      <c r="AT406">
        <v>5.7352654406698012</v>
      </c>
      <c r="AU406">
        <v>10.515135040117919</v>
      </c>
      <c r="AV406" t="s">
        <v>1745</v>
      </c>
    </row>
    <row r="407" spans="1:48" x14ac:dyDescent="0.25">
      <c r="A407">
        <v>4.1000000000000185E-9</v>
      </c>
      <c r="B407" t="s">
        <v>930</v>
      </c>
      <c r="C407">
        <v>2</v>
      </c>
      <c r="D407" s="2">
        <v>1</v>
      </c>
      <c r="E407">
        <v>1</v>
      </c>
      <c r="F407">
        <v>4</v>
      </c>
      <c r="G407">
        <v>34</v>
      </c>
      <c r="H407">
        <v>34.64</v>
      </c>
      <c r="I407">
        <v>11344.12830712</v>
      </c>
      <c r="J407" t="s">
        <v>1238</v>
      </c>
      <c r="K407" t="s">
        <v>1238</v>
      </c>
      <c r="L407">
        <v>29.666721208307109</v>
      </c>
      <c r="M407">
        <v>26.738752127056152</v>
      </c>
      <c r="N407">
        <v>0.72</v>
      </c>
      <c r="O407">
        <v>1.9830028328611915</v>
      </c>
      <c r="P407">
        <v>1.8475750577367205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 xml:space="preserve"> </v>
      </c>
      <c r="V407" s="37" t="str">
        <f t="shared" si="151"/>
        <v xml:space="preserve"> </v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930</v>
      </c>
      <c r="AP407" t="s">
        <v>1244</v>
      </c>
      <c r="AQ407" t="e">
        <v>#VALUE!</v>
      </c>
      <c r="AR407">
        <v>-137.25556640881561</v>
      </c>
      <c r="AS407">
        <v>-1.8475750577367167</v>
      </c>
      <c r="AT407" t="e">
        <v>#VALUE!</v>
      </c>
      <c r="AU407">
        <v>137.25556640881561</v>
      </c>
      <c r="AV407" t="s">
        <v>1746</v>
      </c>
    </row>
    <row r="408" spans="1:48" x14ac:dyDescent="0.25">
      <c r="A408">
        <v>4.1100000000000183E-9</v>
      </c>
      <c r="B408" t="s">
        <v>487</v>
      </c>
      <c r="C408">
        <v>9</v>
      </c>
      <c r="D408" s="2">
        <v>0</v>
      </c>
      <c r="E408">
        <v>6</v>
      </c>
      <c r="F408">
        <v>15</v>
      </c>
      <c r="G408">
        <v>384.5</v>
      </c>
      <c r="H408">
        <v>356.73</v>
      </c>
      <c r="I408">
        <v>37100.568891870003</v>
      </c>
      <c r="J408">
        <v>27.717948717948719</v>
      </c>
      <c r="K408">
        <v>26.440112659353691</v>
      </c>
      <c r="L408">
        <v>21.766964287574943</v>
      </c>
      <c r="M408">
        <v>20.078076313133739</v>
      </c>
      <c r="N408">
        <v>12.870000000000001</v>
      </c>
      <c r="O408">
        <v>8.975444538526677</v>
      </c>
      <c r="P408">
        <v>0.58671824629271441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487</v>
      </c>
      <c r="AP408" t="s">
        <v>1244</v>
      </c>
      <c r="AQ408">
        <v>-52.371480179171414</v>
      </c>
      <c r="AR408">
        <v>-74.078335276328659</v>
      </c>
      <c r="AS408">
        <v>7.7845989964398843</v>
      </c>
      <c r="AT408">
        <v>52.371480179171414</v>
      </c>
      <c r="AU408">
        <v>74.078335276328659</v>
      </c>
      <c r="AV408" t="s">
        <v>1747</v>
      </c>
    </row>
    <row r="409" spans="1:48" x14ac:dyDescent="0.25">
      <c r="A409">
        <v>4.120000000000018E-9</v>
      </c>
      <c r="B409" t="s">
        <v>488</v>
      </c>
      <c r="C409">
        <v>14</v>
      </c>
      <c r="D409" s="2">
        <v>2</v>
      </c>
      <c r="E409">
        <v>9</v>
      </c>
      <c r="F409">
        <v>25</v>
      </c>
      <c r="G409">
        <v>113.5</v>
      </c>
      <c r="H409">
        <v>107.59</v>
      </c>
      <c r="I409">
        <v>38918.575887799998</v>
      </c>
      <c r="J409">
        <v>25.690066857688638</v>
      </c>
      <c r="K409">
        <v>23.908888888888889</v>
      </c>
      <c r="L409">
        <v>17.223905408382059</v>
      </c>
      <c r="M409">
        <v>16.415569292523834</v>
      </c>
      <c r="N409">
        <v>4.5</v>
      </c>
      <c r="O409">
        <v>5.6338028169014134</v>
      </c>
      <c r="P409">
        <v>0.95176131610744497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488</v>
      </c>
      <c r="AP409" t="s">
        <v>1248</v>
      </c>
      <c r="AQ409">
        <v>-41.223780765317116</v>
      </c>
      <c r="AR409">
        <v>-37.74584001865626</v>
      </c>
      <c r="AS409">
        <v>5.493075564643557</v>
      </c>
      <c r="AT409">
        <v>41.223780765317116</v>
      </c>
      <c r="AU409">
        <v>37.74584001865626</v>
      </c>
      <c r="AV409" t="s">
        <v>1748</v>
      </c>
    </row>
    <row r="410" spans="1:48" x14ac:dyDescent="0.25">
      <c r="A410">
        <v>4.1300000000000178E-9</v>
      </c>
      <c r="B410" t="s">
        <v>575</v>
      </c>
      <c r="C410">
        <v>4</v>
      </c>
      <c r="D410" s="2">
        <v>1</v>
      </c>
      <c r="E410">
        <v>8</v>
      </c>
      <c r="F410">
        <v>13</v>
      </c>
      <c r="G410">
        <v>93</v>
      </c>
      <c r="H410">
        <v>84.89</v>
      </c>
      <c r="I410">
        <v>27228.575480079999</v>
      </c>
      <c r="J410">
        <v>26.176379895158803</v>
      </c>
      <c r="K410">
        <v>23.752098489087857</v>
      </c>
      <c r="L410">
        <v>12.122035540551002</v>
      </c>
      <c r="M410">
        <v>11.493220610625851</v>
      </c>
      <c r="N410">
        <v>3.2429999999999999</v>
      </c>
      <c r="O410">
        <v>4.9514563106796121</v>
      </c>
      <c r="P410">
        <v>1.9601837672281777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575</v>
      </c>
      <c r="AP410" t="s">
        <v>1244</v>
      </c>
      <c r="AQ410">
        <v>-43.897147330202003</v>
      </c>
      <c r="AR410">
        <v>3.0556700888167532</v>
      </c>
      <c r="AS410">
        <v>9.5535398751325218</v>
      </c>
      <c r="AT410">
        <v>43.897147330202003</v>
      </c>
      <c r="AU410">
        <v>-3.0556700888167532</v>
      </c>
      <c r="AV410" t="s">
        <v>1749</v>
      </c>
    </row>
    <row r="411" spans="1:48" x14ac:dyDescent="0.25">
      <c r="A411">
        <v>4.1400000000000176E-9</v>
      </c>
      <c r="B411" t="s">
        <v>409</v>
      </c>
      <c r="C411">
        <v>11</v>
      </c>
      <c r="D411" s="2">
        <v>0</v>
      </c>
      <c r="E411">
        <v>7</v>
      </c>
      <c r="F411">
        <v>18</v>
      </c>
      <c r="G411">
        <v>216</v>
      </c>
      <c r="H411">
        <v>204.06</v>
      </c>
      <c r="I411">
        <v>56829.384222179993</v>
      </c>
      <c r="J411">
        <v>17.609596133931653</v>
      </c>
      <c r="K411">
        <v>15.896237438653891</v>
      </c>
      <c r="L411">
        <v>11.653383705399733</v>
      </c>
      <c r="M411">
        <v>10.828525285577843</v>
      </c>
      <c r="N411">
        <v>11.588000000000001</v>
      </c>
      <c r="O411">
        <v>14.167487684729069</v>
      </c>
      <c r="P411">
        <v>1.983240223463687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409</v>
      </c>
      <c r="AP411" t="s">
        <v>1244</v>
      </c>
      <c r="AQ411">
        <v>3.1962914864952507</v>
      </c>
      <c r="AR411">
        <v>6.8036493756619132</v>
      </c>
      <c r="AS411">
        <v>5.8512202293443005</v>
      </c>
      <c r="AT411">
        <v>-3.1962914864952507</v>
      </c>
      <c r="AU411">
        <v>-6.8036493756619132</v>
      </c>
      <c r="AV411" t="s">
        <v>1750</v>
      </c>
    </row>
    <row r="412" spans="1:48" x14ac:dyDescent="0.25">
      <c r="A412">
        <v>4.1500000000000173E-9</v>
      </c>
      <c r="B412" t="s">
        <v>579</v>
      </c>
      <c r="C412">
        <v>6</v>
      </c>
      <c r="D412" s="2">
        <v>1</v>
      </c>
      <c r="E412">
        <v>9</v>
      </c>
      <c r="F412">
        <v>16</v>
      </c>
      <c r="G412">
        <v>255</v>
      </c>
      <c r="H412">
        <v>246.29</v>
      </c>
      <c r="I412">
        <v>27856.769357559999</v>
      </c>
      <c r="J412" t="s">
        <v>1238</v>
      </c>
      <c r="K412" t="s">
        <v>1238</v>
      </c>
      <c r="L412">
        <v>28.43852459308394</v>
      </c>
      <c r="M412">
        <v>26.461647440997083</v>
      </c>
      <c r="N412">
        <v>1.208</v>
      </c>
      <c r="O412">
        <v>58.322411533420706</v>
      </c>
      <c r="P412">
        <v>0.50103536481383737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 xml:space="preserve"> </v>
      </c>
      <c r="V412" s="37" t="str">
        <f t="shared" si="151"/>
        <v xml:space="preserve"> </v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>
        <f t="shared" si="159"/>
        <v>58.322411537570709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579</v>
      </c>
      <c r="AP412" t="s">
        <v>1254</v>
      </c>
      <c r="AQ412" t="e">
        <v>#VALUE!</v>
      </c>
      <c r="AR412">
        <v>-127.43323108702187</v>
      </c>
      <c r="AS412">
        <v>3.5364813837346354</v>
      </c>
      <c r="AT412" t="e">
        <v>#VALUE!</v>
      </c>
      <c r="AU412">
        <v>127.43323108702187</v>
      </c>
      <c r="AV412" t="s">
        <v>1751</v>
      </c>
    </row>
    <row r="413" spans="1:48" x14ac:dyDescent="0.25">
      <c r="A413">
        <v>4.1600000000000171E-9</v>
      </c>
      <c r="B413" t="s">
        <v>490</v>
      </c>
      <c r="C413">
        <v>13</v>
      </c>
      <c r="D413" s="2">
        <v>1</v>
      </c>
      <c r="E413">
        <v>21</v>
      </c>
      <c r="F413">
        <v>35</v>
      </c>
      <c r="G413">
        <v>95</v>
      </c>
      <c r="H413">
        <v>89.42</v>
      </c>
      <c r="I413">
        <v>107035.74</v>
      </c>
      <c r="J413">
        <v>31.653097345132743</v>
      </c>
      <c r="K413">
        <v>28.891760904684975</v>
      </c>
      <c r="L413">
        <v>19.843855358246923</v>
      </c>
      <c r="M413">
        <v>17.74641951737571</v>
      </c>
      <c r="N413">
        <v>2.8250000000000002</v>
      </c>
      <c r="O413">
        <v>16.735537190082656</v>
      </c>
      <c r="P413">
        <v>1.8866025497651533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490</v>
      </c>
      <c r="AP413" t="s">
        <v>1248</v>
      </c>
      <c r="AQ413">
        <v>-74.003832094910081</v>
      </c>
      <c r="AR413">
        <v>-58.69853327226329</v>
      </c>
      <c r="AS413">
        <v>6.2402147170655287</v>
      </c>
      <c r="AT413">
        <v>74.003832094910081</v>
      </c>
      <c r="AU413">
        <v>58.69853327226329</v>
      </c>
      <c r="AV413" t="s">
        <v>1752</v>
      </c>
    </row>
    <row r="414" spans="1:48" x14ac:dyDescent="0.25">
      <c r="A414">
        <v>4.1700000000000168E-9</v>
      </c>
      <c r="B414" t="s">
        <v>413</v>
      </c>
      <c r="C414">
        <v>13</v>
      </c>
      <c r="D414" s="2">
        <v>1</v>
      </c>
      <c r="E414">
        <v>7</v>
      </c>
      <c r="F414">
        <v>21</v>
      </c>
      <c r="G414">
        <v>46</v>
      </c>
      <c r="H414">
        <v>43.6</v>
      </c>
      <c r="I414">
        <v>56993.183683199997</v>
      </c>
      <c r="J414">
        <v>16.384817737692597</v>
      </c>
      <c r="K414">
        <v>16.160118606375093</v>
      </c>
      <c r="L414">
        <v>9.1039503012048186</v>
      </c>
      <c r="M414">
        <v>9.2352113052611475</v>
      </c>
      <c r="N414">
        <v>2.661</v>
      </c>
      <c r="O414">
        <v>8.7898609975470094</v>
      </c>
      <c r="P414">
        <v>1.727064220183486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 t="str">
        <f t="shared" si="152"/>
        <v/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413</v>
      </c>
      <c r="AP414" t="s">
        <v>1246</v>
      </c>
      <c r="AQ414">
        <v>9.9291597454501552</v>
      </c>
      <c r="AR414">
        <v>27.192396149755972</v>
      </c>
      <c r="AS414">
        <v>5.504587155963292</v>
      </c>
      <c r="AT414">
        <v>-9.9291597454501552</v>
      </c>
      <c r="AU414">
        <v>-27.192396149755972</v>
      </c>
      <c r="AV414" t="s">
        <v>1753</v>
      </c>
    </row>
    <row r="415" spans="1:48" x14ac:dyDescent="0.25">
      <c r="A415">
        <v>4.1800000000000166E-9</v>
      </c>
      <c r="B415" t="s">
        <v>571</v>
      </c>
      <c r="C415">
        <v>7</v>
      </c>
      <c r="D415" s="2">
        <v>1</v>
      </c>
      <c r="E415">
        <v>9</v>
      </c>
      <c r="F415">
        <v>17</v>
      </c>
      <c r="G415">
        <v>46</v>
      </c>
      <c r="H415">
        <v>40.33</v>
      </c>
      <c r="I415">
        <v>6232.0371693699999</v>
      </c>
      <c r="J415">
        <v>14.501977705861199</v>
      </c>
      <c r="K415">
        <v>13.022279625443977</v>
      </c>
      <c r="L415">
        <v>10.117209832989619</v>
      </c>
      <c r="M415">
        <v>9.397217565423416</v>
      </c>
      <c r="N415">
        <v>2.7810000000000001</v>
      </c>
      <c r="O415">
        <v>11.240000000000006</v>
      </c>
      <c r="P415">
        <v>1.7332010909992563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 t="str">
        <f t="shared" si="152"/>
        <v/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571</v>
      </c>
      <c r="AP415" t="s">
        <v>1242</v>
      </c>
      <c r="AQ415">
        <v>20.27953327092581</v>
      </c>
      <c r="AR415">
        <v>19.088990908417124</v>
      </c>
      <c r="AS415">
        <v>14.059013141581955</v>
      </c>
      <c r="AT415">
        <v>-20.27953327092581</v>
      </c>
      <c r="AU415">
        <v>-19.088990908417124</v>
      </c>
      <c r="AV415" t="s">
        <v>1754</v>
      </c>
    </row>
    <row r="416" spans="1:48" x14ac:dyDescent="0.25">
      <c r="A416">
        <v>4.1900000000000163E-9</v>
      </c>
      <c r="B416" t="s">
        <v>414</v>
      </c>
      <c r="C416">
        <v>15</v>
      </c>
      <c r="D416" s="2">
        <v>1</v>
      </c>
      <c r="E416">
        <v>13</v>
      </c>
      <c r="F416">
        <v>29</v>
      </c>
      <c r="G416">
        <v>550</v>
      </c>
      <c r="H416">
        <v>527.49</v>
      </c>
      <c r="I416">
        <v>48664.30100652</v>
      </c>
      <c r="J416">
        <v>25.047008547008549</v>
      </c>
      <c r="K416">
        <v>21.848568943379032</v>
      </c>
      <c r="L416">
        <v>19.05075140402602</v>
      </c>
      <c r="M416">
        <v>17.103932556906901</v>
      </c>
      <c r="N416">
        <v>21.06</v>
      </c>
      <c r="O416">
        <v>13.653534808418765</v>
      </c>
      <c r="P416">
        <v>0.96835958975525616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414</v>
      </c>
      <c r="AP416" t="s">
        <v>1242</v>
      </c>
      <c r="AQ416">
        <v>-37.688751978125758</v>
      </c>
      <c r="AR416">
        <v>-52.355792308119867</v>
      </c>
      <c r="AS416">
        <v>4.2673794763881778</v>
      </c>
      <c r="AT416">
        <v>37.688751978125758</v>
      </c>
      <c r="AU416">
        <v>52.355792308119867</v>
      </c>
      <c r="AV416" t="s">
        <v>1755</v>
      </c>
    </row>
    <row r="417" spans="1:48" x14ac:dyDescent="0.25">
      <c r="A417">
        <v>4.2000000000000161E-9</v>
      </c>
      <c r="B417" t="s">
        <v>931</v>
      </c>
      <c r="C417">
        <v>14</v>
      </c>
      <c r="D417" s="2">
        <v>0</v>
      </c>
      <c r="E417">
        <v>8</v>
      </c>
      <c r="F417">
        <v>22</v>
      </c>
      <c r="G417">
        <v>260</v>
      </c>
      <c r="H417">
        <v>221.36</v>
      </c>
      <c r="I417">
        <v>11408.57409208</v>
      </c>
      <c r="J417">
        <v>10.350212746060691</v>
      </c>
      <c r="K417">
        <v>11.201862253934518</v>
      </c>
      <c r="L417" t="s">
        <v>1238</v>
      </c>
      <c r="M417" t="s">
        <v>1238</v>
      </c>
      <c r="N417">
        <v>21.387</v>
      </c>
      <c r="O417">
        <v>18.088454530395889</v>
      </c>
      <c r="P417">
        <v>2.0780628839898806E-2</v>
      </c>
      <c r="Q417" s="36" t="str">
        <f t="shared" si="146"/>
        <v xml:space="preserve"> </v>
      </c>
      <c r="R417" t="str">
        <f t="shared" si="147"/>
        <v xml:space="preserve"> </v>
      </c>
      <c r="S417" s="37">
        <f t="shared" si="148"/>
        <v>0.17455728645514998</v>
      </c>
      <c r="T417" s="37" t="str">
        <f t="shared" si="149"/>
        <v/>
      </c>
      <c r="U417" s="37" t="str">
        <f t="shared" si="150"/>
        <v/>
      </c>
      <c r="V417" s="37">
        <f t="shared" si="151"/>
        <v>-0.43102671401316217</v>
      </c>
      <c r="W417" s="37" t="str">
        <f t="shared" si="152"/>
        <v xml:space="preserve"> </v>
      </c>
      <c r="X417" s="37" t="str">
        <f t="shared" si="153"/>
        <v xml:space="preserve"> 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931</v>
      </c>
      <c r="AP417" t="s">
        <v>1246</v>
      </c>
      <c r="AQ417">
        <v>43.102671401316215</v>
      </c>
      <c r="AR417" t="e">
        <v>#VALUE!</v>
      </c>
      <c r="AS417">
        <v>17.455728225514999</v>
      </c>
      <c r="AT417">
        <v>-43.102671401316215</v>
      </c>
      <c r="AU417" t="e">
        <v>#VALUE!</v>
      </c>
      <c r="AV417" t="s">
        <v>1756</v>
      </c>
    </row>
    <row r="418" spans="1:48" x14ac:dyDescent="0.25">
      <c r="A418">
        <v>4.2100000000000159E-9</v>
      </c>
      <c r="B418" t="s">
        <v>415</v>
      </c>
      <c r="C418">
        <v>1</v>
      </c>
      <c r="D418" s="2">
        <v>4</v>
      </c>
      <c r="E418">
        <v>11</v>
      </c>
      <c r="F418">
        <v>16</v>
      </c>
      <c r="G418">
        <v>108</v>
      </c>
      <c r="H418">
        <v>107.18</v>
      </c>
      <c r="I418">
        <v>12223.63752346</v>
      </c>
      <c r="J418">
        <v>13.222304465827783</v>
      </c>
      <c r="K418">
        <v>12.869836695485112</v>
      </c>
      <c r="L418">
        <v>10.809332234740165</v>
      </c>
      <c r="M418">
        <v>10.877129216707612</v>
      </c>
      <c r="N418">
        <v>8.3279999999999994</v>
      </c>
      <c r="O418">
        <v>0.4583835946923821</v>
      </c>
      <c r="P418">
        <v>3.26833364433663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3.2683336485466299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415</v>
      </c>
      <c r="AP418" t="s">
        <v>1239</v>
      </c>
      <c r="AQ418">
        <v>27.314170202889866</v>
      </c>
      <c r="AR418">
        <v>13.55383617060355</v>
      </c>
      <c r="AS418">
        <v>0.76506810972196693</v>
      </c>
      <c r="AT418">
        <v>-27.314170202889866</v>
      </c>
      <c r="AU418">
        <v>-13.55383617060355</v>
      </c>
      <c r="AV418" t="s">
        <v>1757</v>
      </c>
    </row>
    <row r="419" spans="1:48" x14ac:dyDescent="0.25">
      <c r="A419">
        <v>4.2200000000000156E-9</v>
      </c>
      <c r="B419" t="s">
        <v>412</v>
      </c>
      <c r="C419">
        <v>23</v>
      </c>
      <c r="D419" s="2">
        <v>1</v>
      </c>
      <c r="E419">
        <v>10</v>
      </c>
      <c r="F419">
        <v>34</v>
      </c>
      <c r="G419">
        <v>46.5</v>
      </c>
      <c r="H419">
        <v>39.31</v>
      </c>
      <c r="I419">
        <v>54365.929419630003</v>
      </c>
      <c r="J419">
        <v>26.347184986595177</v>
      </c>
      <c r="K419">
        <v>20.431392931392935</v>
      </c>
      <c r="L419">
        <v>10.36602228708252</v>
      </c>
      <c r="M419">
        <v>9.3254541895901717</v>
      </c>
      <c r="N419">
        <v>1.492</v>
      </c>
      <c r="O419">
        <v>-7.9012345679012412</v>
      </c>
      <c r="P419">
        <v>5.0877639277537519</v>
      </c>
      <c r="Q419" s="36" t="str">
        <f t="shared" si="146"/>
        <v xml:space="preserve"> </v>
      </c>
      <c r="R419" t="str">
        <f t="shared" si="147"/>
        <v xml:space="preserve"> </v>
      </c>
      <c r="S419" s="37">
        <f t="shared" si="148"/>
        <v>0.18290511742274726</v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/>
      </c>
      <c r="X419" s="37" t="str">
        <f t="shared" si="153"/>
        <v/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5.0877639319737522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412</v>
      </c>
      <c r="AP419" t="s">
        <v>1295</v>
      </c>
      <c r="AQ419">
        <v>-44.836099374205403</v>
      </c>
      <c r="AR419">
        <v>17.099147160236118</v>
      </c>
      <c r="AS419">
        <v>18.290511320274728</v>
      </c>
      <c r="AT419">
        <v>44.836099374205403</v>
      </c>
      <c r="AU419">
        <v>-17.099147160236118</v>
      </c>
      <c r="AV419" t="s">
        <v>1758</v>
      </c>
    </row>
    <row r="420" spans="1:48" x14ac:dyDescent="0.25">
      <c r="A420">
        <v>4.2300000000000154E-9</v>
      </c>
      <c r="B420" t="s">
        <v>310</v>
      </c>
      <c r="C420">
        <v>9</v>
      </c>
      <c r="D420" s="2">
        <v>2</v>
      </c>
      <c r="E420">
        <v>8</v>
      </c>
      <c r="F420">
        <v>19</v>
      </c>
      <c r="G420">
        <v>95</v>
      </c>
      <c r="H420">
        <v>81.98</v>
      </c>
      <c r="I420">
        <v>6840.3657830800003</v>
      </c>
      <c r="J420">
        <v>33.298131600324936</v>
      </c>
      <c r="K420" t="s">
        <v>1238</v>
      </c>
      <c r="L420">
        <v>18.907570010270454</v>
      </c>
      <c r="M420">
        <v>18.778990819449167</v>
      </c>
      <c r="N420">
        <v>2.4620000000000002</v>
      </c>
      <c r="O420">
        <v>-23.564110524681773</v>
      </c>
      <c r="P420">
        <v>4.3010490363503298</v>
      </c>
      <c r="Q420" s="36" t="str">
        <f t="shared" si="146"/>
        <v xml:space="preserve"> </v>
      </c>
      <c r="R420" t="str">
        <f t="shared" si="147"/>
        <v xml:space="preserve"> </v>
      </c>
      <c r="S420" s="37">
        <f t="shared" si="148"/>
        <v>0.15881922843102467</v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4.3010490405803301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310</v>
      </c>
      <c r="AP420" t="s">
        <v>1254</v>
      </c>
      <c r="AQ420">
        <v>-83.046936509298547</v>
      </c>
      <c r="AR420">
        <v>-51.210718592822737</v>
      </c>
      <c r="AS420">
        <v>15.881922420102468</v>
      </c>
      <c r="AT420">
        <v>83.046936509298547</v>
      </c>
      <c r="AU420">
        <v>51.210718592822737</v>
      </c>
      <c r="AV420" t="s">
        <v>1759</v>
      </c>
    </row>
    <row r="421" spans="1:48" x14ac:dyDescent="0.25">
      <c r="A421">
        <v>4.2400000000000151E-9</v>
      </c>
      <c r="B421" t="s">
        <v>416</v>
      </c>
      <c r="C421">
        <v>5</v>
      </c>
      <c r="D421" s="2">
        <v>2</v>
      </c>
      <c r="E421">
        <v>5</v>
      </c>
      <c r="F421">
        <v>12</v>
      </c>
      <c r="G421">
        <v>168</v>
      </c>
      <c r="H421">
        <v>162.05000000000001</v>
      </c>
      <c r="I421">
        <v>8946.8137202500002</v>
      </c>
      <c r="J421">
        <v>13.197328772701361</v>
      </c>
      <c r="K421">
        <v>12.536747640414669</v>
      </c>
      <c r="L421">
        <v>9.3227021475256766</v>
      </c>
      <c r="M421">
        <v>8.9068813559322031</v>
      </c>
      <c r="N421">
        <v>12.279</v>
      </c>
      <c r="O421">
        <v>3.9712108382726452</v>
      </c>
      <c r="P421">
        <v>2.5714285714285712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2.5714285756685711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416</v>
      </c>
      <c r="AP421" t="s">
        <v>1244</v>
      </c>
      <c r="AQ421">
        <v>27.451466918779566</v>
      </c>
      <c r="AR421">
        <v>25.442958022185046</v>
      </c>
      <c r="AS421">
        <v>3.6717062634989084</v>
      </c>
      <c r="AT421">
        <v>-27.451466918779566</v>
      </c>
      <c r="AU421">
        <v>-25.442958022185046</v>
      </c>
      <c r="AV421" t="s">
        <v>1760</v>
      </c>
    </row>
    <row r="422" spans="1:48" x14ac:dyDescent="0.25">
      <c r="A422">
        <v>4.2500000000000149E-9</v>
      </c>
      <c r="B422" t="s">
        <v>557</v>
      </c>
      <c r="C422">
        <v>8</v>
      </c>
      <c r="D422" s="2">
        <v>1</v>
      </c>
      <c r="E422">
        <v>1</v>
      </c>
      <c r="F422">
        <v>10</v>
      </c>
      <c r="G422">
        <v>152</v>
      </c>
      <c r="H422">
        <v>133.24</v>
      </c>
      <c r="I422">
        <v>20024.184718640001</v>
      </c>
      <c r="J422">
        <v>29.257795344751866</v>
      </c>
      <c r="K422">
        <v>26.269716088328078</v>
      </c>
      <c r="L422">
        <v>21.361445875590764</v>
      </c>
      <c r="M422">
        <v>19.540564418999026</v>
      </c>
      <c r="N422">
        <v>4.5540000000000003</v>
      </c>
      <c r="O422">
        <v>16.47058823529412</v>
      </c>
      <c r="P422" t="s">
        <v>137</v>
      </c>
      <c r="Q422" s="36">
        <f t="shared" si="146"/>
        <v>80.000000004249998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 t="str">
        <f t="shared" si="157"/>
        <v xml:space="preserve"> 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557</v>
      </c>
      <c r="AP422" t="s">
        <v>1293</v>
      </c>
      <c r="AQ422">
        <v>-60.83634574921868</v>
      </c>
      <c r="AR422">
        <v>-70.835256951327594</v>
      </c>
      <c r="AS422">
        <v>14.07985589912939</v>
      </c>
      <c r="AT422">
        <v>60.83634574921868</v>
      </c>
      <c r="AU422">
        <v>70.835256951327594</v>
      </c>
      <c r="AV422" t="s">
        <v>1761</v>
      </c>
    </row>
    <row r="423" spans="1:48" x14ac:dyDescent="0.25">
      <c r="A423">
        <v>4.2600000000000147E-9</v>
      </c>
      <c r="B423" t="s">
        <v>418</v>
      </c>
      <c r="C423">
        <v>2</v>
      </c>
      <c r="D423" s="2">
        <v>6</v>
      </c>
      <c r="E423">
        <v>13</v>
      </c>
      <c r="F423">
        <v>21</v>
      </c>
      <c r="G423">
        <v>56</v>
      </c>
      <c r="H423">
        <v>59.86</v>
      </c>
      <c r="I423">
        <v>62836.936329559998</v>
      </c>
      <c r="J423">
        <v>19.697268838433693</v>
      </c>
      <c r="K423">
        <v>19.009209272785011</v>
      </c>
      <c r="L423">
        <v>12.53601815519111</v>
      </c>
      <c r="M423">
        <v>12.728833999273519</v>
      </c>
      <c r="N423">
        <v>3.0390000000000001</v>
      </c>
      <c r="O423">
        <v>-1.0097719869706885</v>
      </c>
      <c r="P423">
        <v>4.2382225192114937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4.2382225234714941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418</v>
      </c>
      <c r="AP423" t="s">
        <v>1250</v>
      </c>
      <c r="AQ423">
        <v>-8.2800909598234931</v>
      </c>
      <c r="AR423">
        <v>-0.25509954528553092</v>
      </c>
      <c r="AS423">
        <v>-6.4483795522886744</v>
      </c>
      <c r="AT423">
        <v>8.2800909598234931</v>
      </c>
      <c r="AU423">
        <v>0.25509954528553092</v>
      </c>
      <c r="AV423" t="s">
        <v>1762</v>
      </c>
    </row>
    <row r="424" spans="1:48" x14ac:dyDescent="0.25">
      <c r="A424">
        <v>4.2700000000000144E-9</v>
      </c>
      <c r="B424" t="s">
        <v>518</v>
      </c>
      <c r="C424">
        <v>14</v>
      </c>
      <c r="D424" s="2">
        <v>0</v>
      </c>
      <c r="E424">
        <v>8</v>
      </c>
      <c r="F424">
        <v>22</v>
      </c>
      <c r="G424">
        <v>180</v>
      </c>
      <c r="H424">
        <v>154.38999999999999</v>
      </c>
      <c r="I424">
        <v>47555.446023769997</v>
      </c>
      <c r="J424">
        <v>21.490812917594653</v>
      </c>
      <c r="K424">
        <v>21.011159499183449</v>
      </c>
      <c r="L424">
        <v>16.402128351496284</v>
      </c>
      <c r="M424">
        <v>15.890850343556227</v>
      </c>
      <c r="N424">
        <v>7.1840000000000002</v>
      </c>
      <c r="O424">
        <v>3.2480597872951997</v>
      </c>
      <c r="P424">
        <v>5.6046376060625693</v>
      </c>
      <c r="Q424" s="36" t="str">
        <f t="shared" si="146"/>
        <v xml:space="preserve"> </v>
      </c>
      <c r="R424" t="str">
        <f t="shared" si="147"/>
        <v xml:space="preserve"> </v>
      </c>
      <c r="S424" s="37">
        <f t="shared" si="148"/>
        <v>0.16587862335154688</v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5.6046376103325697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518</v>
      </c>
      <c r="AP424" t="s">
        <v>1254</v>
      </c>
      <c r="AQ424">
        <v>-18.139585574278104</v>
      </c>
      <c r="AR424">
        <v>-31.173789817213393</v>
      </c>
      <c r="AS424">
        <v>16.587861908154689</v>
      </c>
      <c r="AT424">
        <v>18.139585574278104</v>
      </c>
      <c r="AU424">
        <v>31.173789817213393</v>
      </c>
      <c r="AV424" t="s">
        <v>1763</v>
      </c>
    </row>
    <row r="425" spans="1:48" x14ac:dyDescent="0.25">
      <c r="A425">
        <v>4.2800000000000142E-9</v>
      </c>
      <c r="B425" t="s">
        <v>377</v>
      </c>
      <c r="C425">
        <v>11</v>
      </c>
      <c r="D425" s="2">
        <v>1</v>
      </c>
      <c r="E425">
        <v>6</v>
      </c>
      <c r="F425">
        <v>18</v>
      </c>
      <c r="G425">
        <v>272</v>
      </c>
      <c r="H425">
        <v>249.5</v>
      </c>
      <c r="I425">
        <v>61451.850000000006</v>
      </c>
      <c r="J425">
        <v>27.276702744069095</v>
      </c>
      <c r="K425">
        <v>24.637108719265328</v>
      </c>
      <c r="L425">
        <v>19.732023111004672</v>
      </c>
      <c r="M425">
        <v>18.345816633266534</v>
      </c>
      <c r="N425">
        <v>9.1470000000000002</v>
      </c>
      <c r="O425">
        <v>7.6117647058823552</v>
      </c>
      <c r="P425">
        <v>0.96152304609218442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377</v>
      </c>
      <c r="AP425" t="s">
        <v>1246</v>
      </c>
      <c r="AQ425">
        <v>-49.945856881888908</v>
      </c>
      <c r="AR425">
        <v>-57.804170090840955</v>
      </c>
      <c r="AS425">
        <v>9.0180360721442874</v>
      </c>
      <c r="AT425">
        <v>49.945856881888908</v>
      </c>
      <c r="AU425">
        <v>57.804170090840955</v>
      </c>
      <c r="AV425" t="s">
        <v>1764</v>
      </c>
    </row>
    <row r="426" spans="1:48" x14ac:dyDescent="0.25">
      <c r="A426">
        <v>4.2900000000000139E-9</v>
      </c>
      <c r="B426" t="s">
        <v>578</v>
      </c>
      <c r="C426">
        <v>9</v>
      </c>
      <c r="D426" s="2">
        <v>1</v>
      </c>
      <c r="E426">
        <v>6</v>
      </c>
      <c r="F426">
        <v>16</v>
      </c>
      <c r="G426">
        <v>145.5</v>
      </c>
      <c r="H426">
        <v>141.75</v>
      </c>
      <c r="I426">
        <v>38898.094630499996</v>
      </c>
      <c r="J426">
        <v>23.538691464629689</v>
      </c>
      <c r="K426">
        <v>20.226883561643834</v>
      </c>
      <c r="L426">
        <v>15.540992055694355</v>
      </c>
      <c r="M426">
        <v>13.681034942915041</v>
      </c>
      <c r="N426">
        <v>6.0220000000000002</v>
      </c>
      <c r="O426">
        <v>8.1149012567324945</v>
      </c>
      <c r="P426">
        <v>2.9756613756613759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2.9756613799513758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578</v>
      </c>
      <c r="AP426" t="s">
        <v>1250</v>
      </c>
      <c r="AQ426">
        <v>-29.397211043396588</v>
      </c>
      <c r="AR426">
        <v>-24.286969457757344</v>
      </c>
      <c r="AS426">
        <v>2.6455026455026509</v>
      </c>
      <c r="AT426">
        <v>29.397211043396588</v>
      </c>
      <c r="AU426">
        <v>24.286969457757344</v>
      </c>
      <c r="AV426" t="s">
        <v>1765</v>
      </c>
    </row>
    <row r="427" spans="1:48" x14ac:dyDescent="0.25">
      <c r="A427">
        <v>4.3000000000000137E-9</v>
      </c>
      <c r="B427" t="s">
        <v>423</v>
      </c>
      <c r="C427">
        <v>8</v>
      </c>
      <c r="D427" s="2">
        <v>0</v>
      </c>
      <c r="E427">
        <v>18</v>
      </c>
      <c r="F427">
        <v>26</v>
      </c>
      <c r="G427">
        <v>68</v>
      </c>
      <c r="H427">
        <v>68.34</v>
      </c>
      <c r="I427">
        <v>30338.730300720003</v>
      </c>
      <c r="J427">
        <v>12.311295262114934</v>
      </c>
      <c r="K427">
        <v>12.181818181818182</v>
      </c>
      <c r="L427" t="s">
        <v>1238</v>
      </c>
      <c r="M427" t="s">
        <v>1238</v>
      </c>
      <c r="N427">
        <v>5.5510000000000002</v>
      </c>
      <c r="O427">
        <v>-2.6140350877192984</v>
      </c>
      <c r="P427">
        <v>3.4079601990049748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>
        <f t="shared" si="151"/>
        <v>-0.32322182240111352</v>
      </c>
      <c r="W427" s="37" t="str">
        <f t="shared" si="152"/>
        <v xml:space="preserve"> </v>
      </c>
      <c r="X427" s="37" t="str">
        <f t="shared" si="153"/>
        <v xml:space="preserve"> 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>
        <f t="shared" si="157"/>
        <v>3.4079602033049747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423</v>
      </c>
      <c r="AP427" t="s">
        <v>1246</v>
      </c>
      <c r="AQ427">
        <v>32.322182240111353</v>
      </c>
      <c r="AR427" t="e">
        <v>#VALUE!</v>
      </c>
      <c r="AS427">
        <v>-0.49751243781095411</v>
      </c>
      <c r="AT427">
        <v>-32.322182240111353</v>
      </c>
      <c r="AU427" t="e">
        <v>#VALUE!</v>
      </c>
      <c r="AV427" t="s">
        <v>1766</v>
      </c>
    </row>
    <row r="428" spans="1:48" x14ac:dyDescent="0.25">
      <c r="A428">
        <v>4.3100000000000134E-9</v>
      </c>
      <c r="B428" t="s">
        <v>492</v>
      </c>
      <c r="C428">
        <v>9</v>
      </c>
      <c r="D428" s="2">
        <v>2</v>
      </c>
      <c r="E428">
        <v>12</v>
      </c>
      <c r="F428">
        <v>23</v>
      </c>
      <c r="G428">
        <v>63</v>
      </c>
      <c r="H428">
        <v>60.51</v>
      </c>
      <c r="I428">
        <v>22544.785726529997</v>
      </c>
      <c r="J428">
        <v>10.704050946400141</v>
      </c>
      <c r="K428">
        <v>9.7142398458821635</v>
      </c>
      <c r="L428" t="s">
        <v>1238</v>
      </c>
      <c r="M428" t="s">
        <v>1238</v>
      </c>
      <c r="N428">
        <v>5.6530000000000005</v>
      </c>
      <c r="O428">
        <v>-21.703601108033233</v>
      </c>
      <c r="P428">
        <v>3.5812262435961002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>
        <f t="shared" si="151"/>
        <v>-0.41157547291365626</v>
      </c>
      <c r="W428" s="37" t="str">
        <f t="shared" si="152"/>
        <v xml:space="preserve"> </v>
      </c>
      <c r="X428" s="37" t="str">
        <f t="shared" si="153"/>
        <v xml:space="preserve"> 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3.5812262479061001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492</v>
      </c>
      <c r="AP428" t="s">
        <v>1246</v>
      </c>
      <c r="AQ428">
        <v>41.157547291365624</v>
      </c>
      <c r="AR428" t="e">
        <v>#VALUE!</v>
      </c>
      <c r="AS428">
        <v>4.1150223103619377</v>
      </c>
      <c r="AT428">
        <v>-41.157547291365624</v>
      </c>
      <c r="AU428" t="e">
        <v>#VALUE!</v>
      </c>
      <c r="AV428" t="s">
        <v>1767</v>
      </c>
    </row>
    <row r="429" spans="1:48" x14ac:dyDescent="0.25">
      <c r="A429">
        <v>4.3200000000000132E-9</v>
      </c>
      <c r="B429" t="s">
        <v>633</v>
      </c>
      <c r="C429">
        <v>8</v>
      </c>
      <c r="D429" s="2">
        <v>6</v>
      </c>
      <c r="E429">
        <v>13</v>
      </c>
      <c r="F429">
        <v>27</v>
      </c>
      <c r="G429">
        <v>48</v>
      </c>
      <c r="H429">
        <v>55.7</v>
      </c>
      <c r="I429">
        <v>14712.8673652</v>
      </c>
      <c r="J429">
        <v>11.736198904340498</v>
      </c>
      <c r="K429">
        <v>12.576202303002935</v>
      </c>
      <c r="L429">
        <v>8.1431778096885434</v>
      </c>
      <c r="M429">
        <v>8.3437304434479334</v>
      </c>
      <c r="N429">
        <v>4.4290000000000003</v>
      </c>
      <c r="O429">
        <v>-8.1120331950207465</v>
      </c>
      <c r="P429">
        <v>4.5242369838420107</v>
      </c>
      <c r="Q429" s="36" t="str">
        <f t="shared" si="146"/>
        <v xml:space="preserve"> 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>
        <f t="shared" si="151"/>
        <v>-0.35483609666484994</v>
      </c>
      <c r="W429" s="37" t="str">
        <f t="shared" si="152"/>
        <v/>
      </c>
      <c r="X429" s="37">
        <f t="shared" si="153"/>
        <v>-0.34876043427934933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4.524236988162011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633</v>
      </c>
      <c r="AP429" t="s">
        <v>1293</v>
      </c>
      <c r="AQ429">
        <v>35.483609666484995</v>
      </c>
      <c r="AR429">
        <v>34.876043427934931</v>
      </c>
      <c r="AS429">
        <v>-13.824057450628368</v>
      </c>
      <c r="AT429">
        <v>-35.483609666484995</v>
      </c>
      <c r="AU429">
        <v>-34.876043427934931</v>
      </c>
      <c r="AV429" t="s">
        <v>1768</v>
      </c>
    </row>
    <row r="430" spans="1:48" x14ac:dyDescent="0.25">
      <c r="A430">
        <v>4.330000000000013E-9</v>
      </c>
      <c r="B430" t="s">
        <v>500</v>
      </c>
      <c r="C430">
        <v>17</v>
      </c>
      <c r="D430" s="2">
        <v>0</v>
      </c>
      <c r="E430">
        <v>8</v>
      </c>
      <c r="F430">
        <v>25</v>
      </c>
      <c r="G430">
        <v>226</v>
      </c>
      <c r="H430">
        <v>203.84</v>
      </c>
      <c r="I430">
        <v>39067.15491469</v>
      </c>
      <c r="J430">
        <v>22.156521739130433</v>
      </c>
      <c r="K430">
        <v>23.721633888048412</v>
      </c>
      <c r="L430">
        <v>18.004180185562259</v>
      </c>
      <c r="M430">
        <v>18.219818206189824</v>
      </c>
      <c r="N430">
        <v>8.593</v>
      </c>
      <c r="O430">
        <v>-7.4030172413793043</v>
      </c>
      <c r="P430">
        <v>1.4741954474097332</v>
      </c>
      <c r="Q430" s="36" t="str">
        <f t="shared" si="146"/>
        <v xml:space="preserve"> </v>
      </c>
      <c r="R430" t="str">
        <f t="shared" si="147"/>
        <v xml:space="preserve"> </v>
      </c>
      <c r="S430" s="37" t="str">
        <f t="shared" si="148"/>
        <v/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500</v>
      </c>
      <c r="AP430" t="s">
        <v>1239</v>
      </c>
      <c r="AQ430">
        <v>-21.799129054133616</v>
      </c>
      <c r="AR430">
        <v>-43.985981384954712</v>
      </c>
      <c r="AS430">
        <v>10.871271585557295</v>
      </c>
      <c r="AT430">
        <v>21.799129054133616</v>
      </c>
      <c r="AU430">
        <v>43.985981384954712</v>
      </c>
      <c r="AV430" t="s">
        <v>1769</v>
      </c>
    </row>
    <row r="431" spans="1:48" x14ac:dyDescent="0.25">
      <c r="A431">
        <v>4.3400000000000127E-9</v>
      </c>
      <c r="B431" t="s">
        <v>421</v>
      </c>
      <c r="C431">
        <v>13</v>
      </c>
      <c r="D431" s="2">
        <v>1</v>
      </c>
      <c r="E431">
        <v>6</v>
      </c>
      <c r="F431">
        <v>20</v>
      </c>
      <c r="G431">
        <v>165</v>
      </c>
      <c r="H431">
        <v>143.63</v>
      </c>
      <c r="I431">
        <v>21794.891328040001</v>
      </c>
      <c r="J431">
        <v>16.695338835290016</v>
      </c>
      <c r="K431">
        <v>15.315632330987416</v>
      </c>
      <c r="L431">
        <v>11.820629358717309</v>
      </c>
      <c r="M431">
        <v>10.949521839986847</v>
      </c>
      <c r="N431">
        <v>8.6029999999999998</v>
      </c>
      <c r="O431">
        <v>5.5582822085889489</v>
      </c>
      <c r="P431">
        <v>1.9675555246118501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421</v>
      </c>
      <c r="AP431" t="s">
        <v>1244</v>
      </c>
      <c r="AQ431">
        <v>8.2221589948087033</v>
      </c>
      <c r="AR431">
        <v>5.4661250187011952</v>
      </c>
      <c r="AS431">
        <v>14.878507275638796</v>
      </c>
      <c r="AT431">
        <v>-8.2221589948087033</v>
      </c>
      <c r="AU431">
        <v>-5.4661250187011952</v>
      </c>
      <c r="AV431" t="s">
        <v>1770</v>
      </c>
    </row>
    <row r="432" spans="1:48" x14ac:dyDescent="0.25">
      <c r="A432">
        <v>4.3500000000000125E-9</v>
      </c>
      <c r="B432" t="s">
        <v>542</v>
      </c>
      <c r="C432">
        <v>14</v>
      </c>
      <c r="D432" s="2">
        <v>1</v>
      </c>
      <c r="E432">
        <v>12</v>
      </c>
      <c r="F432">
        <v>27</v>
      </c>
      <c r="G432">
        <v>89</v>
      </c>
      <c r="H432">
        <v>81.98</v>
      </c>
      <c r="I432">
        <v>14076.22292532</v>
      </c>
      <c r="J432">
        <v>13.330081300813008</v>
      </c>
      <c r="K432">
        <v>12.994135362181012</v>
      </c>
      <c r="L432">
        <v>9.054941964902584</v>
      </c>
      <c r="M432">
        <v>8.6876063900304903</v>
      </c>
      <c r="N432">
        <v>6.15</v>
      </c>
      <c r="O432">
        <v>-14.819944598337942</v>
      </c>
      <c r="P432">
        <v>1.9626738228836302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 t="str">
        <f t="shared" si="153"/>
        <v/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 t="str">
        <f t="shared" si="157"/>
        <v xml:space="preserve"> 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542</v>
      </c>
      <c r="AP432" t="s">
        <v>1293</v>
      </c>
      <c r="AQ432">
        <v>26.721697937253154</v>
      </c>
      <c r="AR432">
        <v>27.584333651257975</v>
      </c>
      <c r="AS432">
        <v>8.5630641619907308</v>
      </c>
      <c r="AT432">
        <v>-26.721697937253154</v>
      </c>
      <c r="AU432">
        <v>-27.584333651257975</v>
      </c>
      <c r="AV432" t="s">
        <v>1771</v>
      </c>
    </row>
    <row r="433" spans="1:48" x14ac:dyDescent="0.25">
      <c r="A433">
        <v>4.3600000000000122E-9</v>
      </c>
      <c r="B433" t="s">
        <v>345</v>
      </c>
      <c r="C433">
        <v>14</v>
      </c>
      <c r="D433" s="2">
        <v>0</v>
      </c>
      <c r="E433">
        <v>7</v>
      </c>
      <c r="F433">
        <v>21</v>
      </c>
      <c r="G433">
        <v>40</v>
      </c>
      <c r="H433">
        <v>33.89</v>
      </c>
      <c r="I433">
        <v>22483.982820040001</v>
      </c>
      <c r="J433">
        <v>8.0346135609293512</v>
      </c>
      <c r="K433">
        <v>7.3054537615865485</v>
      </c>
      <c r="L433" t="s">
        <v>1238</v>
      </c>
      <c r="M433" t="s">
        <v>1238</v>
      </c>
      <c r="N433">
        <v>4.218</v>
      </c>
      <c r="O433">
        <v>12.780748663101596</v>
      </c>
      <c r="P433">
        <v>2.7707288285629978</v>
      </c>
      <c r="Q433" s="36" t="str">
        <f t="shared" si="146"/>
        <v xml:space="preserve"> </v>
      </c>
      <c r="R433" t="str">
        <f t="shared" si="147"/>
        <v xml:space="preserve"> </v>
      </c>
      <c r="S433" s="37">
        <f t="shared" si="148"/>
        <v>0.18028917520685747</v>
      </c>
      <c r="T433" s="37" t="str">
        <f t="shared" si="149"/>
        <v/>
      </c>
      <c r="U433" s="37" t="str">
        <f t="shared" si="150"/>
        <v/>
      </c>
      <c r="V433" s="37">
        <f t="shared" si="151"/>
        <v>-0.55832014359933868</v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2.7707288329229978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345</v>
      </c>
      <c r="AP433" t="s">
        <v>1246</v>
      </c>
      <c r="AQ433">
        <v>55.832014359933865</v>
      </c>
      <c r="AR433" t="e">
        <v>#VALUE!</v>
      </c>
      <c r="AS433">
        <v>18.028917084685748</v>
      </c>
      <c r="AT433">
        <v>-55.832014359933865</v>
      </c>
      <c r="AU433" t="e">
        <v>#VALUE!</v>
      </c>
      <c r="AV433" t="s">
        <v>1772</v>
      </c>
    </row>
    <row r="434" spans="1:48" x14ac:dyDescent="0.25">
      <c r="A434">
        <v>4.370000000000012E-9</v>
      </c>
      <c r="B434" t="s">
        <v>462</v>
      </c>
      <c r="C434">
        <v>19</v>
      </c>
      <c r="D434" s="2">
        <v>1</v>
      </c>
      <c r="E434">
        <v>11</v>
      </c>
      <c r="F434">
        <v>31</v>
      </c>
      <c r="G434">
        <v>230</v>
      </c>
      <c r="H434">
        <v>215.29</v>
      </c>
      <c r="I434">
        <v>80540.765551029996</v>
      </c>
      <c r="J434">
        <v>26.226093312218296</v>
      </c>
      <c r="K434">
        <v>23.899866785079926</v>
      </c>
      <c r="L434">
        <v>20.756143109025977</v>
      </c>
      <c r="M434">
        <v>18.964779539154538</v>
      </c>
      <c r="N434">
        <v>8.2089999999999996</v>
      </c>
      <c r="O434">
        <v>12.298221614227073</v>
      </c>
      <c r="P434">
        <v>1.0664684843699197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462</v>
      </c>
      <c r="AP434" t="s">
        <v>1313</v>
      </c>
      <c r="AQ434">
        <v>-44.170432594533793</v>
      </c>
      <c r="AR434">
        <v>-65.994430433231017</v>
      </c>
      <c r="AS434">
        <v>6.8326443401923065</v>
      </c>
      <c r="AT434">
        <v>44.170432594533793</v>
      </c>
      <c r="AU434">
        <v>65.994430433231017</v>
      </c>
      <c r="AV434" t="s">
        <v>1773</v>
      </c>
    </row>
    <row r="435" spans="1:48" x14ac:dyDescent="0.25">
      <c r="A435">
        <v>4.3800000000000118E-9</v>
      </c>
      <c r="B435" t="s">
        <v>495</v>
      </c>
      <c r="C435">
        <v>1</v>
      </c>
      <c r="D435" s="2">
        <v>2</v>
      </c>
      <c r="E435">
        <v>21</v>
      </c>
      <c r="F435">
        <v>24</v>
      </c>
      <c r="G435">
        <v>23</v>
      </c>
      <c r="H435">
        <v>24.26</v>
      </c>
      <c r="I435">
        <v>14993.447271020001</v>
      </c>
      <c r="J435">
        <v>15.190983093299939</v>
      </c>
      <c r="K435">
        <v>13.918531267928858</v>
      </c>
      <c r="L435">
        <v>9.2272455059065237</v>
      </c>
      <c r="M435">
        <v>9.8928672907488995</v>
      </c>
      <c r="N435">
        <v>1.7430000000000001</v>
      </c>
      <c r="O435">
        <v>9.6226415094339632</v>
      </c>
      <c r="P435">
        <v>1.2489694971145919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/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 t="str">
        <f t="shared" si="152"/>
        <v/>
      </c>
      <c r="X435" s="37" t="str">
        <f t="shared" si="153"/>
        <v/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495</v>
      </c>
      <c r="AP435" t="s">
        <v>1293</v>
      </c>
      <c r="AQ435">
        <v>16.491923595918312</v>
      </c>
      <c r="AR435">
        <v>26.206359525701849</v>
      </c>
      <c r="AS435">
        <v>-5.1937345424567294</v>
      </c>
      <c r="AT435">
        <v>-16.491923595918312</v>
      </c>
      <c r="AU435">
        <v>-26.206359525701849</v>
      </c>
      <c r="AV435" t="s">
        <v>1774</v>
      </c>
    </row>
    <row r="436" spans="1:48" x14ac:dyDescent="0.25">
      <c r="A436">
        <v>4.3900000000000115E-9</v>
      </c>
      <c r="B436" t="s">
        <v>424</v>
      </c>
      <c r="C436">
        <v>7</v>
      </c>
      <c r="D436" s="2">
        <v>3</v>
      </c>
      <c r="E436">
        <v>6</v>
      </c>
      <c r="F436">
        <v>16</v>
      </c>
      <c r="G436">
        <v>76</v>
      </c>
      <c r="H436">
        <v>77.19</v>
      </c>
      <c r="I436">
        <v>39612.128461740002</v>
      </c>
      <c r="J436">
        <v>21.985189404727997</v>
      </c>
      <c r="K436">
        <v>20.345282024248814</v>
      </c>
      <c r="L436">
        <v>13.489655752666705</v>
      </c>
      <c r="M436">
        <v>12.694740924646046</v>
      </c>
      <c r="N436">
        <v>3.794</v>
      </c>
      <c r="O436">
        <v>6.8732394366197118</v>
      </c>
      <c r="P436">
        <v>2.1634926803990155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2.1634926847890155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424</v>
      </c>
      <c r="AP436" t="s">
        <v>1239</v>
      </c>
      <c r="AQ436">
        <v>-20.857278643011856</v>
      </c>
      <c r="AR436">
        <v>-7.8816864791479535</v>
      </c>
      <c r="AS436">
        <v>-1.5416504728591796</v>
      </c>
      <c r="AT436">
        <v>20.857278643011856</v>
      </c>
      <c r="AU436">
        <v>7.8816864791479535</v>
      </c>
      <c r="AV436" t="s">
        <v>1775</v>
      </c>
    </row>
    <row r="437" spans="1:48" x14ac:dyDescent="0.25">
      <c r="A437">
        <v>4.4000000000000113E-9</v>
      </c>
      <c r="B437" t="s">
        <v>251</v>
      </c>
      <c r="C437">
        <v>17</v>
      </c>
      <c r="D437" s="2">
        <v>1</v>
      </c>
      <c r="E437">
        <v>14</v>
      </c>
      <c r="F437">
        <v>32</v>
      </c>
      <c r="G437">
        <v>38</v>
      </c>
      <c r="H437">
        <v>37.31</v>
      </c>
      <c r="I437">
        <v>272624.17000000004</v>
      </c>
      <c r="J437">
        <v>10.448053766451974</v>
      </c>
      <c r="K437">
        <v>10.224719101123597</v>
      </c>
      <c r="L437">
        <v>7.8001974144389248</v>
      </c>
      <c r="M437">
        <v>7.7300193001681858</v>
      </c>
      <c r="N437">
        <v>3.5710000000000002</v>
      </c>
      <c r="O437">
        <v>1.4488636363636409</v>
      </c>
      <c r="P437">
        <v>5.5856338783168047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>
        <f t="shared" si="151"/>
        <v>-0.42564818429187501</v>
      </c>
      <c r="W437" s="37" t="str">
        <f t="shared" si="152"/>
        <v/>
      </c>
      <c r="X437" s="37">
        <f t="shared" si="153"/>
        <v>-0.3761898247302502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>
        <f t="shared" si="157"/>
        <v>5.5856338827168051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251</v>
      </c>
      <c r="AP437" t="s">
        <v>1262</v>
      </c>
      <c r="AQ437">
        <v>42.564818429187504</v>
      </c>
      <c r="AR437">
        <v>37.618982473025021</v>
      </c>
      <c r="AS437">
        <v>1.8493701420530639</v>
      </c>
      <c r="AT437">
        <v>-42.564818429187504</v>
      </c>
      <c r="AU437">
        <v>-37.618982473025021</v>
      </c>
      <c r="AV437" t="s">
        <v>1776</v>
      </c>
    </row>
    <row r="438" spans="1:48" x14ac:dyDescent="0.25">
      <c r="A438">
        <v>4.410000000000011E-9</v>
      </c>
      <c r="B438" t="s">
        <v>455</v>
      </c>
      <c r="C438">
        <v>8</v>
      </c>
      <c r="D438" s="2">
        <v>4</v>
      </c>
      <c r="E438">
        <v>9</v>
      </c>
      <c r="F438">
        <v>21</v>
      </c>
      <c r="G438">
        <v>60</v>
      </c>
      <c r="H438">
        <v>57.55</v>
      </c>
      <c r="I438">
        <v>12499.465335174998</v>
      </c>
      <c r="J438">
        <v>12.985108303249095</v>
      </c>
      <c r="K438">
        <v>12.909376401973978</v>
      </c>
      <c r="L438">
        <v>9.5200460760618917</v>
      </c>
      <c r="M438">
        <v>9.5392331687006298</v>
      </c>
      <c r="N438">
        <v>4.4320000000000004</v>
      </c>
      <c r="O438">
        <v>-12.063492063492056</v>
      </c>
      <c r="P438">
        <v>4.0208514335360563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 t="str">
        <f t="shared" si="151"/>
        <v/>
      </c>
      <c r="W438" s="37" t="str">
        <f t="shared" si="152"/>
        <v/>
      </c>
      <c r="X438" s="37" t="str">
        <f t="shared" si="153"/>
        <v/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4.0208514379460567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455</v>
      </c>
      <c r="AP438" t="s">
        <v>1239</v>
      </c>
      <c r="AQ438">
        <v>28.618088135371288</v>
      </c>
      <c r="AR438">
        <v>23.864726804335135</v>
      </c>
      <c r="AS438">
        <v>4.2571676802780178</v>
      </c>
      <c r="AT438">
        <v>-28.618088135371288</v>
      </c>
      <c r="AU438">
        <v>-23.864726804335135</v>
      </c>
      <c r="AV438" t="s">
        <v>1777</v>
      </c>
    </row>
    <row r="439" spans="1:48" x14ac:dyDescent="0.25">
      <c r="A439">
        <v>4.4200000000000108E-9</v>
      </c>
      <c r="B439" t="s">
        <v>561</v>
      </c>
      <c r="C439">
        <v>11</v>
      </c>
      <c r="D439" s="2">
        <v>1</v>
      </c>
      <c r="E439">
        <v>6</v>
      </c>
      <c r="F439">
        <v>18</v>
      </c>
      <c r="G439">
        <v>579.8299560546875</v>
      </c>
      <c r="H439">
        <v>523.54</v>
      </c>
      <c r="I439">
        <v>27943.8113796</v>
      </c>
      <c r="J439">
        <v>28.607179935522645</v>
      </c>
      <c r="K439">
        <v>23.826514358530925</v>
      </c>
      <c r="L439">
        <v>17.517317110301587</v>
      </c>
      <c r="M439">
        <v>14.958469029632202</v>
      </c>
      <c r="N439">
        <v>18.301000000000002</v>
      </c>
      <c r="O439">
        <v>2.6416152551878858</v>
      </c>
      <c r="P439">
        <v>0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561</v>
      </c>
      <c r="AP439" t="s">
        <v>1244</v>
      </c>
      <c r="AQ439">
        <v>-57.259773978327175</v>
      </c>
      <c r="AR439">
        <v>-40.092360183156252</v>
      </c>
      <c r="AS439">
        <v>10.751796625795084</v>
      </c>
      <c r="AT439">
        <v>57.259773978327175</v>
      </c>
      <c r="AU439">
        <v>40.092360183156252</v>
      </c>
      <c r="AV439" t="s">
        <v>1778</v>
      </c>
    </row>
    <row r="440" spans="1:48" x14ac:dyDescent="0.25">
      <c r="A440">
        <v>4.4300000000000106E-9</v>
      </c>
      <c r="B440" t="s">
        <v>619</v>
      </c>
      <c r="C440">
        <v>9</v>
      </c>
      <c r="D440" s="2">
        <v>0</v>
      </c>
      <c r="E440">
        <v>7</v>
      </c>
      <c r="F440">
        <v>16</v>
      </c>
      <c r="G440">
        <v>100</v>
      </c>
      <c r="H440">
        <v>95.1</v>
      </c>
      <c r="I440">
        <v>31947.443035799995</v>
      </c>
      <c r="J440">
        <v>17.240754169688177</v>
      </c>
      <c r="K440">
        <v>16.521890201528837</v>
      </c>
      <c r="L440">
        <v>11.894214074381122</v>
      </c>
      <c r="M440">
        <v>11.38217045773181</v>
      </c>
      <c r="N440">
        <v>5.516</v>
      </c>
      <c r="O440">
        <v>-1.6755793226381517</v>
      </c>
      <c r="P440">
        <v>1.95478443743428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 t="str">
        <f t="shared" si="153"/>
        <v/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619</v>
      </c>
      <c r="AP440" t="s">
        <v>1293</v>
      </c>
      <c r="AQ440">
        <v>5.2238944890067085</v>
      </c>
      <c r="AR440">
        <v>4.8776412671175944</v>
      </c>
      <c r="AS440">
        <v>5.1524710830704645</v>
      </c>
      <c r="AT440">
        <v>-5.2238944890067085</v>
      </c>
      <c r="AU440">
        <v>-4.8776412671175944</v>
      </c>
      <c r="AV440" t="s">
        <v>1779</v>
      </c>
    </row>
    <row r="441" spans="1:48" x14ac:dyDescent="0.25">
      <c r="A441">
        <v>4.4400000000000103E-9</v>
      </c>
      <c r="B441" t="s">
        <v>1223</v>
      </c>
      <c r="C441">
        <v>11</v>
      </c>
      <c r="D441" s="2">
        <v>1</v>
      </c>
      <c r="E441">
        <v>2</v>
      </c>
      <c r="F441">
        <v>14</v>
      </c>
      <c r="G441">
        <v>401.5</v>
      </c>
      <c r="H441">
        <v>329.13</v>
      </c>
      <c r="I441">
        <v>15216.616603980001</v>
      </c>
      <c r="J441">
        <v>29.826008155867694</v>
      </c>
      <c r="K441">
        <v>25.779744654186576</v>
      </c>
      <c r="L441">
        <v>20.442581540233494</v>
      </c>
      <c r="M441">
        <v>17.787855571373107</v>
      </c>
      <c r="N441">
        <v>11.035</v>
      </c>
      <c r="O441">
        <v>11.464646464646462</v>
      </c>
      <c r="P441">
        <v>0.42141403093002761</v>
      </c>
      <c r="Q441" s="36">
        <f t="shared" si="146"/>
        <v>78.571428575868566</v>
      </c>
      <c r="R441" t="str">
        <f t="shared" si="147"/>
        <v xml:space="preserve"> </v>
      </c>
      <c r="S441" s="37">
        <f t="shared" si="148"/>
        <v>0.21988272555323793</v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1223</v>
      </c>
      <c r="AP441" t="s">
        <v>1313</v>
      </c>
      <c r="AQ441">
        <v>-63.959932850396271</v>
      </c>
      <c r="AR441">
        <v>-63.486764450005808</v>
      </c>
      <c r="AS441">
        <v>21.988272111323791</v>
      </c>
      <c r="AT441">
        <v>63.959932850396271</v>
      </c>
      <c r="AU441">
        <v>63.486764450005808</v>
      </c>
      <c r="AV441" t="s">
        <v>1780</v>
      </c>
    </row>
    <row r="442" spans="1:48" x14ac:dyDescent="0.25">
      <c r="A442">
        <v>4.4500000000000101E-9</v>
      </c>
      <c r="B442" t="s">
        <v>314</v>
      </c>
      <c r="C442">
        <v>16</v>
      </c>
      <c r="D442" s="2">
        <v>1</v>
      </c>
      <c r="E442">
        <v>11</v>
      </c>
      <c r="F442">
        <v>28</v>
      </c>
      <c r="G442">
        <v>114</v>
      </c>
      <c r="H442">
        <v>106.96</v>
      </c>
      <c r="I442">
        <v>54648.914178319996</v>
      </c>
      <c r="J442">
        <v>19.687097367936683</v>
      </c>
      <c r="K442">
        <v>17.276691972217733</v>
      </c>
      <c r="L442">
        <v>10.321166831554782</v>
      </c>
      <c r="M442">
        <v>9.5477262245947063</v>
      </c>
      <c r="N442">
        <v>6.1909999999999998</v>
      </c>
      <c r="O442">
        <v>14.860853432282006</v>
      </c>
      <c r="P442">
        <v>2.4476439790575917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2.4476439835075916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314</v>
      </c>
      <c r="AP442" t="s">
        <v>1248</v>
      </c>
      <c r="AQ442">
        <v>-8.2241762155183196</v>
      </c>
      <c r="AR442">
        <v>17.457872562785127</v>
      </c>
      <c r="AS442">
        <v>6.5818997756170505</v>
      </c>
      <c r="AT442">
        <v>8.2241762155183196</v>
      </c>
      <c r="AU442">
        <v>-17.457872562785127</v>
      </c>
      <c r="AV442" t="s">
        <v>1781</v>
      </c>
    </row>
    <row r="443" spans="1:48" x14ac:dyDescent="0.25">
      <c r="A443">
        <v>4.4600000000000098E-9</v>
      </c>
      <c r="B443" t="s">
        <v>428</v>
      </c>
      <c r="C443">
        <v>13</v>
      </c>
      <c r="D443" s="2">
        <v>0</v>
      </c>
      <c r="E443">
        <v>15</v>
      </c>
      <c r="F443">
        <v>28</v>
      </c>
      <c r="G443">
        <v>103.5</v>
      </c>
      <c r="H443">
        <v>96.4</v>
      </c>
      <c r="I443">
        <v>11644.991113200002</v>
      </c>
      <c r="J443">
        <v>20.589491670226398</v>
      </c>
      <c r="K443">
        <v>19.705641864268191</v>
      </c>
      <c r="L443">
        <v>12.941288897614607</v>
      </c>
      <c r="M443">
        <v>12.667909759350582</v>
      </c>
      <c r="N443">
        <v>4.8920000000000003</v>
      </c>
      <c r="O443">
        <v>3.0328559393428836</v>
      </c>
      <c r="P443">
        <v>2.4170124481327799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>
        <f t="shared" si="157"/>
        <v>2.4170124525927799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428</v>
      </c>
      <c r="AP443" t="s">
        <v>1248</v>
      </c>
      <c r="AQ443">
        <v>-13.184830300865436</v>
      </c>
      <c r="AR443">
        <v>-3.4961971666729541</v>
      </c>
      <c r="AS443">
        <v>7.3651452282157637</v>
      </c>
      <c r="AT443">
        <v>13.184830300865436</v>
      </c>
      <c r="AU443">
        <v>3.4961971666729541</v>
      </c>
      <c r="AV443" t="s">
        <v>1782</v>
      </c>
    </row>
    <row r="444" spans="1:48" x14ac:dyDescent="0.25">
      <c r="A444">
        <v>4.4700000000000096E-9</v>
      </c>
      <c r="B444" t="s">
        <v>429</v>
      </c>
      <c r="C444">
        <v>20</v>
      </c>
      <c r="D444" s="2">
        <v>1</v>
      </c>
      <c r="E444">
        <v>6</v>
      </c>
      <c r="F444">
        <v>27</v>
      </c>
      <c r="G444">
        <v>60</v>
      </c>
      <c r="H444">
        <v>55.43</v>
      </c>
      <c r="I444">
        <v>67011.137731809999</v>
      </c>
      <c r="J444">
        <v>22.606035889070146</v>
      </c>
      <c r="K444">
        <v>21.237547892720308</v>
      </c>
      <c r="L444">
        <v>15.310710379020128</v>
      </c>
      <c r="M444">
        <v>14.814121926548395</v>
      </c>
      <c r="N444">
        <v>2.61</v>
      </c>
      <c r="O444">
        <v>6.4003261312678372</v>
      </c>
      <c r="P444">
        <v>1.6615551145589034</v>
      </c>
      <c r="Q444" s="36">
        <f t="shared" si="146"/>
        <v>74.074074078544072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429</v>
      </c>
      <c r="AP444" t="s">
        <v>1248</v>
      </c>
      <c r="AQ444">
        <v>-24.270204279965292</v>
      </c>
      <c r="AR444">
        <v>-22.445323080684275</v>
      </c>
      <c r="AS444">
        <v>8.2446328702868499</v>
      </c>
      <c r="AT444">
        <v>24.270204279965292</v>
      </c>
      <c r="AU444">
        <v>22.445323080684275</v>
      </c>
      <c r="AV444" t="s">
        <v>1783</v>
      </c>
    </row>
    <row r="445" spans="1:48" x14ac:dyDescent="0.25">
      <c r="A445">
        <v>4.4800000000000093E-9</v>
      </c>
      <c r="B445" t="s">
        <v>430</v>
      </c>
      <c r="C445">
        <v>2</v>
      </c>
      <c r="D445" s="2">
        <v>5</v>
      </c>
      <c r="E445">
        <v>2</v>
      </c>
      <c r="F445">
        <v>9</v>
      </c>
      <c r="G445">
        <v>85.5</v>
      </c>
      <c r="H445" t="s">
        <v>132</v>
      </c>
      <c r="I445" t="s">
        <v>132</v>
      </c>
      <c r="J445" t="s">
        <v>1238</v>
      </c>
      <c r="K445" t="s">
        <v>1238</v>
      </c>
      <c r="L445" t="s">
        <v>1238</v>
      </c>
      <c r="M445" t="s">
        <v>1238</v>
      </c>
      <c r="N445">
        <v>6.73</v>
      </c>
      <c r="O445">
        <v>9.7879282218597154</v>
      </c>
      <c r="P445" t="s">
        <v>137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 xml:space="preserve"> </v>
      </c>
      <c r="T445" s="37" t="str">
        <f t="shared" si="149"/>
        <v xml:space="preserve"> </v>
      </c>
      <c r="U445" s="37" t="str">
        <f t="shared" si="150"/>
        <v xml:space="preserve"> </v>
      </c>
      <c r="V445" s="37" t="str">
        <f t="shared" si="151"/>
        <v xml:space="preserve"> </v>
      </c>
      <c r="W445" s="37" t="str">
        <f t="shared" si="152"/>
        <v xml:space="preserve"> </v>
      </c>
      <c r="X445" s="37" t="str">
        <f t="shared" si="153"/>
        <v xml:space="preserve"> 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430</v>
      </c>
      <c r="AP445" t="s">
        <v>1246</v>
      </c>
      <c r="AQ445" t="e">
        <v>#VALUE!</v>
      </c>
      <c r="AR445" t="e">
        <v>#VALUE!</v>
      </c>
      <c r="AS445" t="s">
        <v>137</v>
      </c>
      <c r="AT445" t="e">
        <v>#VALUE!</v>
      </c>
      <c r="AU445" t="e">
        <v>#VALUE!</v>
      </c>
      <c r="AV445" t="s">
        <v>1784</v>
      </c>
    </row>
    <row r="446" spans="1:48" x14ac:dyDescent="0.25">
      <c r="A446">
        <v>4.4900000000000091E-9</v>
      </c>
      <c r="B446" t="s">
        <v>427</v>
      </c>
      <c r="C446">
        <v>15</v>
      </c>
      <c r="D446" s="2">
        <v>1</v>
      </c>
      <c r="E446">
        <v>1</v>
      </c>
      <c r="F446">
        <v>17</v>
      </c>
      <c r="G446">
        <v>318</v>
      </c>
      <c r="H446">
        <v>295.33</v>
      </c>
      <c r="I446">
        <v>118272.50147552</v>
      </c>
      <c r="J446">
        <v>24.108571428571427</v>
      </c>
      <c r="K446">
        <v>21.771470696645778</v>
      </c>
      <c r="L446">
        <v>20.779508299644736</v>
      </c>
      <c r="M446">
        <v>19.17593457217551</v>
      </c>
      <c r="N446">
        <v>12.25</v>
      </c>
      <c r="O446">
        <v>10.161870503597111</v>
      </c>
      <c r="P446">
        <v>0.26174110317272203</v>
      </c>
      <c r="Q446" s="36">
        <f t="shared" si="146"/>
        <v>88.235294122137063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427</v>
      </c>
      <c r="AP446" t="s">
        <v>1313</v>
      </c>
      <c r="AQ446">
        <v>-32.52996283949274</v>
      </c>
      <c r="AR446">
        <v>-66.181290366136267</v>
      </c>
      <c r="AS446">
        <v>7.676158873124983</v>
      </c>
      <c r="AT446">
        <v>32.52996283949274</v>
      </c>
      <c r="AU446">
        <v>66.181290366136267</v>
      </c>
      <c r="AV446" t="s">
        <v>1785</v>
      </c>
    </row>
    <row r="447" spans="1:48" x14ac:dyDescent="0.25">
      <c r="A447">
        <v>4.5000000000000089E-9</v>
      </c>
      <c r="B447" t="s">
        <v>1224</v>
      </c>
      <c r="C447">
        <v>17</v>
      </c>
      <c r="D447" s="2">
        <v>0</v>
      </c>
      <c r="E447">
        <v>5</v>
      </c>
      <c r="F447">
        <v>22</v>
      </c>
      <c r="G447">
        <v>93</v>
      </c>
      <c r="H447">
        <v>79.56</v>
      </c>
      <c r="I447">
        <v>67980.602738879999</v>
      </c>
      <c r="J447">
        <v>19.899949974987493</v>
      </c>
      <c r="K447">
        <v>16.630434782608695</v>
      </c>
      <c r="L447">
        <v>8.2870367724726997</v>
      </c>
      <c r="M447">
        <v>7.9405953895418255</v>
      </c>
      <c r="N447">
        <v>3.9980000000000002</v>
      </c>
      <c r="O447">
        <v>18.988095238095248</v>
      </c>
      <c r="P447">
        <v>4.4620412267471092</v>
      </c>
      <c r="Q447" s="36">
        <f t="shared" si="146"/>
        <v>77.272727277227261</v>
      </c>
      <c r="R447" t="str">
        <f t="shared" si="147"/>
        <v xml:space="preserve"> </v>
      </c>
      <c r="S447" s="37">
        <f t="shared" si="148"/>
        <v>0.16892911460558077</v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/>
      </c>
      <c r="X447" s="37">
        <f t="shared" si="153"/>
        <v>-0.33725550946521698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>
        <f t="shared" si="157"/>
        <v>4.4620412312471096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1224</v>
      </c>
      <c r="AP447" t="s">
        <v>1262</v>
      </c>
      <c r="AQ447">
        <v>-9.3942724274117104</v>
      </c>
      <c r="AR447">
        <v>33.7255509465217</v>
      </c>
      <c r="AS447">
        <v>16.892911010558077</v>
      </c>
      <c r="AT447">
        <v>9.3942724274117104</v>
      </c>
      <c r="AU447">
        <v>-33.7255509465217</v>
      </c>
      <c r="AV447" t="s">
        <v>1786</v>
      </c>
    </row>
    <row r="448" spans="1:48" x14ac:dyDescent="0.25">
      <c r="A448">
        <v>4.5100000000000086E-9</v>
      </c>
      <c r="B448" t="s">
        <v>932</v>
      </c>
      <c r="C448">
        <v>14</v>
      </c>
      <c r="D448" s="2">
        <v>0</v>
      </c>
      <c r="E448">
        <v>15</v>
      </c>
      <c r="F448">
        <v>29</v>
      </c>
      <c r="G448">
        <v>25</v>
      </c>
      <c r="H448">
        <v>25.51</v>
      </c>
      <c r="I448">
        <v>7317.5347245599996</v>
      </c>
      <c r="J448">
        <v>9.8837659821774508</v>
      </c>
      <c r="K448">
        <v>9.9183514774494554</v>
      </c>
      <c r="L448">
        <v>6.2637750840378938</v>
      </c>
      <c r="M448">
        <v>6.2845986988362794</v>
      </c>
      <c r="N448">
        <v>2.5720000000000001</v>
      </c>
      <c r="O448">
        <v>7.7821011673160467E-2</v>
      </c>
      <c r="P448">
        <v>5.3430027440219519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>
        <f t="shared" si="151"/>
        <v>-0.45666828820066707</v>
      </c>
      <c r="W448" s="37" t="str">
        <f t="shared" si="152"/>
        <v/>
      </c>
      <c r="X448" s="37">
        <f t="shared" si="153"/>
        <v>-0.49906311014757387</v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>
        <f t="shared" si="157"/>
        <v>5.3430027485319522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932</v>
      </c>
      <c r="AP448" t="s">
        <v>1248</v>
      </c>
      <c r="AQ448">
        <v>45.666828820066705</v>
      </c>
      <c r="AR448">
        <v>49.906311014757385</v>
      </c>
      <c r="AS448">
        <v>-1.9992159937279541</v>
      </c>
      <c r="AT448">
        <v>-45.666828820066705</v>
      </c>
      <c r="AU448">
        <v>-49.906311014757385</v>
      </c>
      <c r="AV448" t="s">
        <v>1787</v>
      </c>
    </row>
    <row r="449" spans="1:48" x14ac:dyDescent="0.25">
      <c r="A449">
        <v>4.5200000000000084E-9</v>
      </c>
      <c r="B449" t="s">
        <v>622</v>
      </c>
      <c r="C449">
        <v>7</v>
      </c>
      <c r="D449" s="2">
        <v>4</v>
      </c>
      <c r="E449">
        <v>15</v>
      </c>
      <c r="F449">
        <v>26</v>
      </c>
      <c r="G449">
        <v>50</v>
      </c>
      <c r="H449">
        <v>41.15</v>
      </c>
      <c r="I449">
        <v>5732.2006375499996</v>
      </c>
      <c r="J449">
        <v>21.807101218865924</v>
      </c>
      <c r="K449">
        <v>19.382948657560053</v>
      </c>
      <c r="L449">
        <v>10.583825588401147</v>
      </c>
      <c r="M449">
        <v>9.5775847851437064</v>
      </c>
      <c r="N449">
        <v>1.887</v>
      </c>
      <c r="O449">
        <v>10.350877192982459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>
        <f t="shared" si="148"/>
        <v>0.21506683319557726</v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 t="str">
        <f t="shared" si="153"/>
        <v/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622</v>
      </c>
      <c r="AP449" t="s">
        <v>1262</v>
      </c>
      <c r="AQ449">
        <v>-19.878289874457856</v>
      </c>
      <c r="AR449">
        <v>15.357294892261496</v>
      </c>
      <c r="AS449">
        <v>21.506682867557725</v>
      </c>
      <c r="AT449">
        <v>19.878289874457856</v>
      </c>
      <c r="AU449">
        <v>-15.357294892261496</v>
      </c>
      <c r="AV449" t="s">
        <v>1788</v>
      </c>
    </row>
    <row r="450" spans="1:48" x14ac:dyDescent="0.25">
      <c r="A450">
        <v>4.5300000000000081E-9</v>
      </c>
      <c r="B450" t="s">
        <v>496</v>
      </c>
      <c r="C450">
        <v>6</v>
      </c>
      <c r="D450" s="2">
        <v>2</v>
      </c>
      <c r="E450">
        <v>10</v>
      </c>
      <c r="F450">
        <v>18</v>
      </c>
      <c r="G450">
        <v>118</v>
      </c>
      <c r="H450">
        <v>116.85</v>
      </c>
      <c r="I450">
        <v>27525.77363865</v>
      </c>
      <c r="J450">
        <v>14.757514523869663</v>
      </c>
      <c r="K450">
        <v>14.307579282478265</v>
      </c>
      <c r="L450">
        <v>10.269735784319529</v>
      </c>
      <c r="M450">
        <v>9.9527150641805022</v>
      </c>
      <c r="N450">
        <v>7.9180000000000001</v>
      </c>
      <c r="O450">
        <v>8.9133425034387841</v>
      </c>
      <c r="P450">
        <v>2.736842105263158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 t="str">
        <f t="shared" si="152"/>
        <v/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>
        <f t="shared" si="157"/>
        <v>2.7368421097931579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496</v>
      </c>
      <c r="AP450" t="s">
        <v>1246</v>
      </c>
      <c r="AQ450">
        <v>18.874792840945442</v>
      </c>
      <c r="AR450">
        <v>17.869185365339845</v>
      </c>
      <c r="AS450">
        <v>0.98416773641420985</v>
      </c>
      <c r="AT450">
        <v>-18.874792840945442</v>
      </c>
      <c r="AU450">
        <v>-17.869185365339845</v>
      </c>
      <c r="AV450" t="s">
        <v>1789</v>
      </c>
    </row>
    <row r="451" spans="1:48" x14ac:dyDescent="0.25">
      <c r="A451">
        <v>4.5400000000000079E-9</v>
      </c>
      <c r="B451" t="s">
        <v>252</v>
      </c>
      <c r="C451">
        <v>4</v>
      </c>
      <c r="D451" s="2">
        <v>5</v>
      </c>
      <c r="E451">
        <v>13</v>
      </c>
      <c r="F451">
        <v>22</v>
      </c>
      <c r="G451">
        <v>152</v>
      </c>
      <c r="H451">
        <v>146.34</v>
      </c>
      <c r="I451">
        <v>38104.846557479999</v>
      </c>
      <c r="J451">
        <v>13.734396996715159</v>
      </c>
      <c r="K451">
        <v>12.682208163619032</v>
      </c>
      <c r="L451" t="s">
        <v>1238</v>
      </c>
      <c r="M451" t="s">
        <v>1238</v>
      </c>
      <c r="N451">
        <v>10.654999999999999</v>
      </c>
      <c r="O451">
        <v>19.183445190156597</v>
      </c>
      <c r="P451">
        <v>2.317889845565122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 xml:space="preserve"> </v>
      </c>
      <c r="X451" s="37" t="str">
        <f t="shared" si="153"/>
        <v xml:space="preserve"> 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2.3178898501051219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252</v>
      </c>
      <c r="AP451" t="s">
        <v>1246</v>
      </c>
      <c r="AQ451">
        <v>24.499088260354906</v>
      </c>
      <c r="AR451" t="e">
        <v>#VALUE!</v>
      </c>
      <c r="AS451">
        <v>3.8677053437200959</v>
      </c>
      <c r="AT451">
        <v>-24.499088260354906</v>
      </c>
      <c r="AU451" t="e">
        <v>#VALUE!</v>
      </c>
      <c r="AV451" t="s">
        <v>1790</v>
      </c>
    </row>
    <row r="452" spans="1:48" x14ac:dyDescent="0.25">
      <c r="A452">
        <v>4.5500000000000077E-9</v>
      </c>
      <c r="B452" t="s">
        <v>627</v>
      </c>
      <c r="C452">
        <v>12</v>
      </c>
      <c r="D452" s="2">
        <v>0</v>
      </c>
      <c r="E452">
        <v>15</v>
      </c>
      <c r="F452">
        <v>27</v>
      </c>
      <c r="G452">
        <v>118</v>
      </c>
      <c r="H452">
        <v>95.66</v>
      </c>
      <c r="I452">
        <v>11408.885977940001</v>
      </c>
      <c r="J452">
        <v>20.177177810588486</v>
      </c>
      <c r="K452">
        <v>18.144916540212442</v>
      </c>
      <c r="L452">
        <v>14.675803288848966</v>
      </c>
      <c r="M452">
        <v>13.566170905860288</v>
      </c>
      <c r="N452">
        <v>4.7409999999999997</v>
      </c>
      <c r="O452">
        <v>10.051067780872792</v>
      </c>
      <c r="P452">
        <v>1.5461007735730714</v>
      </c>
      <c r="Q452" s="36" t="str">
        <f t="shared" si="146"/>
        <v xml:space="preserve"> </v>
      </c>
      <c r="R452" t="str">
        <f t="shared" si="147"/>
        <v xml:space="preserve"> </v>
      </c>
      <c r="S452" s="37">
        <f t="shared" si="148"/>
        <v>0.2335354425596175</v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627</v>
      </c>
      <c r="AP452" t="s">
        <v>1248</v>
      </c>
      <c r="AQ452">
        <v>-10.918253010795853</v>
      </c>
      <c r="AR452">
        <v>-17.367740012510513</v>
      </c>
      <c r="AS452">
        <v>23.353543800961752</v>
      </c>
      <c r="AT452">
        <v>10.918253010795853</v>
      </c>
      <c r="AU452">
        <v>17.367740012510513</v>
      </c>
      <c r="AV452" t="s">
        <v>1791</v>
      </c>
    </row>
    <row r="453" spans="1:48" x14ac:dyDescent="0.25">
      <c r="A453">
        <v>4.5600000000000074E-9</v>
      </c>
      <c r="B453" t="s">
        <v>463</v>
      </c>
      <c r="C453">
        <v>10</v>
      </c>
      <c r="D453" s="2">
        <v>1</v>
      </c>
      <c r="E453">
        <v>3</v>
      </c>
      <c r="F453">
        <v>14</v>
      </c>
      <c r="G453">
        <v>98</v>
      </c>
      <c r="H453">
        <v>86.34</v>
      </c>
      <c r="I453">
        <v>31487.012724480002</v>
      </c>
      <c r="J453">
        <v>15.259809119830328</v>
      </c>
      <c r="K453">
        <v>12.704532077692761</v>
      </c>
      <c r="L453">
        <v>10.58344299462145</v>
      </c>
      <c r="M453">
        <v>9.2022508598271937</v>
      </c>
      <c r="N453">
        <v>5.6580000000000004</v>
      </c>
      <c r="O453">
        <v>-8.1493506493506445</v>
      </c>
      <c r="P453">
        <v>1.9168403984248319</v>
      </c>
      <c r="Q453" s="36">
        <f t="shared" si="146"/>
        <v>71.428571433131424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463</v>
      </c>
      <c r="AP453" t="s">
        <v>1239</v>
      </c>
      <c r="AQ453">
        <v>16.113572237958863</v>
      </c>
      <c r="AR453">
        <v>15.360354633958906</v>
      </c>
      <c r="AS453">
        <v>13.504748668056511</v>
      </c>
      <c r="AT453">
        <v>-16.113572237958863</v>
      </c>
      <c r="AU453">
        <v>-15.360354633958906</v>
      </c>
      <c r="AV453" t="s">
        <v>1792</v>
      </c>
    </row>
    <row r="454" spans="1:48" x14ac:dyDescent="0.25">
      <c r="A454">
        <v>4.5700000000000072E-9</v>
      </c>
      <c r="B454" t="s">
        <v>431</v>
      </c>
      <c r="C454">
        <v>13</v>
      </c>
      <c r="D454" s="2">
        <v>0</v>
      </c>
      <c r="E454">
        <v>10</v>
      </c>
      <c r="F454">
        <v>23</v>
      </c>
      <c r="G454">
        <v>138</v>
      </c>
      <c r="H454">
        <v>134.56</v>
      </c>
      <c r="I454">
        <v>23815.502454239999</v>
      </c>
      <c r="J454">
        <v>27.585075850758507</v>
      </c>
      <c r="K454">
        <v>24.328331224010128</v>
      </c>
      <c r="L454">
        <v>18.943776993671797</v>
      </c>
      <c r="M454">
        <v>17.376633553931043</v>
      </c>
      <c r="N454">
        <v>4.8780000000000001</v>
      </c>
      <c r="O454">
        <v>9.1275167785234999</v>
      </c>
      <c r="P454">
        <v>0.40130796670630203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/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 t="str">
        <f t="shared" si="153"/>
        <v/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431</v>
      </c>
      <c r="AP454" t="s">
        <v>1293</v>
      </c>
      <c r="AQ454">
        <v>-51.641049668045149</v>
      </c>
      <c r="AR454">
        <v>-51.500279016252158</v>
      </c>
      <c r="AS454">
        <v>2.5564803804994041</v>
      </c>
      <c r="AT454">
        <v>51.641049668045149</v>
      </c>
      <c r="AU454">
        <v>51.500279016252158</v>
      </c>
      <c r="AV454" t="s">
        <v>1793</v>
      </c>
    </row>
    <row r="455" spans="1:48" x14ac:dyDescent="0.25">
      <c r="A455">
        <v>4.5800000000000069E-9</v>
      </c>
      <c r="B455" t="s">
        <v>933</v>
      </c>
      <c r="C455">
        <v>21</v>
      </c>
      <c r="D455" s="2">
        <v>0</v>
      </c>
      <c r="E455">
        <v>4</v>
      </c>
      <c r="F455">
        <v>25</v>
      </c>
      <c r="G455">
        <v>139</v>
      </c>
      <c r="H455">
        <v>128.63</v>
      </c>
      <c r="I455">
        <v>14558.099388889999</v>
      </c>
      <c r="J455">
        <v>27.200253753436243</v>
      </c>
      <c r="K455">
        <v>27.252118644067796</v>
      </c>
      <c r="L455">
        <v>18.525037366052203</v>
      </c>
      <c r="M455">
        <v>19.243776315789475</v>
      </c>
      <c r="N455">
        <v>4.72</v>
      </c>
      <c r="O455">
        <v>-2.2774327122153273</v>
      </c>
      <c r="P455" t="s">
        <v>137</v>
      </c>
      <c r="Q455" s="36">
        <f t="shared" si="146"/>
        <v>84.000000004580002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933</v>
      </c>
      <c r="AP455" t="s">
        <v>1262</v>
      </c>
      <c r="AQ455">
        <v>-49.525600463224407</v>
      </c>
      <c r="AR455">
        <v>-48.151465818085711</v>
      </c>
      <c r="AS455">
        <v>8.0618829200031161</v>
      </c>
      <c r="AT455">
        <v>49.525600463224407</v>
      </c>
      <c r="AU455">
        <v>48.151465818085711</v>
      </c>
      <c r="AV455" t="s">
        <v>1794</v>
      </c>
    </row>
    <row r="456" spans="1:48" x14ac:dyDescent="0.25">
      <c r="A456">
        <v>4.5900000000000067E-9</v>
      </c>
      <c r="B456" t="s">
        <v>934</v>
      </c>
      <c r="C456">
        <v>11</v>
      </c>
      <c r="D456" s="2">
        <v>7</v>
      </c>
      <c r="E456">
        <v>24</v>
      </c>
      <c r="F456">
        <v>42</v>
      </c>
      <c r="G456">
        <v>42</v>
      </c>
      <c r="H456">
        <v>42.76</v>
      </c>
      <c r="I456">
        <v>33054.235013319994</v>
      </c>
      <c r="J456">
        <v>21.316051844466596</v>
      </c>
      <c r="K456">
        <v>38.384201077199279</v>
      </c>
      <c r="L456">
        <v>22.697033519880033</v>
      </c>
      <c r="M456">
        <v>19.262182653691792</v>
      </c>
      <c r="N456">
        <v>2.0060000000000002</v>
      </c>
      <c r="O456">
        <v>133.25581395348843</v>
      </c>
      <c r="P456">
        <v>0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934</v>
      </c>
      <c r="AP456" t="s">
        <v>1262</v>
      </c>
      <c r="AQ456">
        <v>-17.178886654556848</v>
      </c>
      <c r="AR456">
        <v>-81.516437416452163</v>
      </c>
      <c r="AS456">
        <v>-1.7773620205799756</v>
      </c>
      <c r="AT456">
        <v>17.178886654556848</v>
      </c>
      <c r="AU456">
        <v>81.516437416452163</v>
      </c>
      <c r="AV456" t="s">
        <v>1795</v>
      </c>
    </row>
    <row r="457" spans="1:48" x14ac:dyDescent="0.25">
      <c r="A457">
        <v>4.6000000000000064E-9</v>
      </c>
      <c r="B457" t="s">
        <v>425</v>
      </c>
      <c r="C457">
        <v>12</v>
      </c>
      <c r="D457" s="2">
        <v>2</v>
      </c>
      <c r="E457">
        <v>19</v>
      </c>
      <c r="F457">
        <v>33</v>
      </c>
      <c r="G457">
        <v>125</v>
      </c>
      <c r="H457">
        <v>128.36000000000001</v>
      </c>
      <c r="I457">
        <v>119839.45511332001</v>
      </c>
      <c r="J457">
        <v>23.639042357274406</v>
      </c>
      <c r="K457">
        <v>22.230689296847942</v>
      </c>
      <c r="L457">
        <v>17.57826397609665</v>
      </c>
      <c r="M457">
        <v>16.413345059032832</v>
      </c>
      <c r="N457">
        <v>5.43</v>
      </c>
      <c r="O457">
        <v>-8.0128748094189515</v>
      </c>
      <c r="P457">
        <v>2.5849174197569336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>
        <f t="shared" si="181"/>
        <v>2.5849174243569335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425</v>
      </c>
      <c r="AP457" t="s">
        <v>1293</v>
      </c>
      <c r="AQ457">
        <v>-29.948861319005736</v>
      </c>
      <c r="AR457">
        <v>-40.579774449920627</v>
      </c>
      <c r="AS457">
        <v>-2.6176378934247513</v>
      </c>
      <c r="AT457">
        <v>29.948861319005736</v>
      </c>
      <c r="AU457">
        <v>40.579774449920627</v>
      </c>
      <c r="AV457" t="s">
        <v>1796</v>
      </c>
    </row>
    <row r="458" spans="1:48" x14ac:dyDescent="0.25">
      <c r="A458">
        <v>4.6100000000000062E-9</v>
      </c>
      <c r="B458" t="s">
        <v>426</v>
      </c>
      <c r="C458">
        <v>9</v>
      </c>
      <c r="D458" s="2">
        <v>0</v>
      </c>
      <c r="E458">
        <v>5</v>
      </c>
      <c r="F458">
        <v>14</v>
      </c>
      <c r="G458">
        <v>60</v>
      </c>
      <c r="H458">
        <v>52.6</v>
      </c>
      <c r="I458">
        <v>12104.500308000001</v>
      </c>
      <c r="J458">
        <v>14.049145299145298</v>
      </c>
      <c r="K458">
        <v>13.107400946922503</v>
      </c>
      <c r="L458">
        <v>8.8066275167785228</v>
      </c>
      <c r="M458">
        <v>8.471581738528938</v>
      </c>
      <c r="N458">
        <v>3.7440000000000002</v>
      </c>
      <c r="O458">
        <v>12.095808383233544</v>
      </c>
      <c r="P458">
        <v>0.15209125475285171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 t="str">
        <f t="shared" si="176"/>
        <v/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426</v>
      </c>
      <c r="AP458" t="s">
        <v>1244</v>
      </c>
      <c r="AQ458">
        <v>22.768849662499846</v>
      </c>
      <c r="AR458">
        <v>29.57019466446188</v>
      </c>
      <c r="AS458">
        <v>14.068441064638781</v>
      </c>
      <c r="AT458">
        <v>-22.768849662499846</v>
      </c>
      <c r="AU458">
        <v>-29.57019466446188</v>
      </c>
      <c r="AV458" t="s">
        <v>1797</v>
      </c>
    </row>
    <row r="459" spans="1:48" x14ac:dyDescent="0.25">
      <c r="A459">
        <v>4.620000000000006E-9</v>
      </c>
      <c r="B459" t="s">
        <v>597</v>
      </c>
      <c r="C459">
        <v>1</v>
      </c>
      <c r="D459" s="2">
        <v>1</v>
      </c>
      <c r="E459">
        <v>2</v>
      </c>
      <c r="F459">
        <v>4</v>
      </c>
      <c r="G459">
        <v>25.049999237060547</v>
      </c>
      <c r="H459">
        <v>19.02</v>
      </c>
      <c r="I459">
        <v>9011.9411861699991</v>
      </c>
      <c r="J459" t="s">
        <v>1238</v>
      </c>
      <c r="K459" t="s">
        <v>1238</v>
      </c>
      <c r="L459">
        <v>23.945376213592233</v>
      </c>
      <c r="M459">
        <v>19.810230923694782</v>
      </c>
      <c r="N459">
        <v>0.34</v>
      </c>
      <c r="O459">
        <v>25.925925925925924</v>
      </c>
      <c r="P459" t="s">
        <v>137</v>
      </c>
      <c r="Q459" s="36" t="str">
        <f t="shared" si="170"/>
        <v xml:space="preserve"> </v>
      </c>
      <c r="R459" t="str">
        <f t="shared" si="171"/>
        <v xml:space="preserve"> </v>
      </c>
      <c r="S459" s="37">
        <f t="shared" si="172"/>
        <v>0.31703466482297299</v>
      </c>
      <c r="T459" s="37" t="str">
        <f t="shared" si="173"/>
        <v/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/>
      </c>
      <c r="X459" s="37" t="str">
        <f t="shared" si="177"/>
        <v/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597</v>
      </c>
      <c r="AP459" t="s">
        <v>1248</v>
      </c>
      <c r="AQ459" t="e">
        <v>#VALUE!</v>
      </c>
      <c r="AR459">
        <v>-91.499888259886148</v>
      </c>
      <c r="AS459">
        <v>31.703466020297299</v>
      </c>
      <c r="AT459" t="e">
        <v>#VALUE!</v>
      </c>
      <c r="AU459">
        <v>91.499888259886148</v>
      </c>
      <c r="AV459" t="s">
        <v>1798</v>
      </c>
    </row>
    <row r="460" spans="1:48" x14ac:dyDescent="0.25">
      <c r="A460">
        <v>4.6300000000000057E-9</v>
      </c>
      <c r="B460" t="s">
        <v>267</v>
      </c>
      <c r="C460">
        <v>9</v>
      </c>
      <c r="D460" s="2">
        <v>7</v>
      </c>
      <c r="E460">
        <v>15</v>
      </c>
      <c r="F460">
        <v>31</v>
      </c>
      <c r="G460">
        <v>25</v>
      </c>
      <c r="H460">
        <v>21.11</v>
      </c>
      <c r="I460">
        <v>9011.9411861699991</v>
      </c>
      <c r="J460" t="s">
        <v>1238</v>
      </c>
      <c r="K460" t="s">
        <v>1238</v>
      </c>
      <c r="L460">
        <v>23.348957692344104</v>
      </c>
      <c r="M460">
        <v>19.213156992731893</v>
      </c>
      <c r="N460">
        <v>0.33900000000000002</v>
      </c>
      <c r="O460">
        <v>25.555555555555554</v>
      </c>
      <c r="P460">
        <v>0</v>
      </c>
      <c r="Q460" s="36" t="str">
        <f t="shared" si="170"/>
        <v xml:space="preserve"> </v>
      </c>
      <c r="R460" t="str">
        <f t="shared" si="171"/>
        <v xml:space="preserve"> </v>
      </c>
      <c r="S460" s="37">
        <f t="shared" si="172"/>
        <v>0.18427286109612978</v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267</v>
      </c>
      <c r="AP460" t="s">
        <v>1248</v>
      </c>
      <c r="AQ460" t="e">
        <v>#VALUE!</v>
      </c>
      <c r="AR460">
        <v>-86.73011228491896</v>
      </c>
      <c r="AS460">
        <v>18.42728564661298</v>
      </c>
      <c r="AT460" t="e">
        <v>#VALUE!</v>
      </c>
      <c r="AU460">
        <v>86.73011228491896</v>
      </c>
      <c r="AV460" t="s">
        <v>1798</v>
      </c>
    </row>
    <row r="461" spans="1:48" x14ac:dyDescent="0.25">
      <c r="A461">
        <v>4.6400000000000055E-9</v>
      </c>
      <c r="B461" t="s">
        <v>935</v>
      </c>
      <c r="C461">
        <v>15</v>
      </c>
      <c r="D461" s="2">
        <v>0</v>
      </c>
      <c r="E461">
        <v>7</v>
      </c>
      <c r="F461">
        <v>22</v>
      </c>
      <c r="G461">
        <v>108</v>
      </c>
      <c r="H461">
        <v>88.76</v>
      </c>
      <c r="I461">
        <v>22804.34958844</v>
      </c>
      <c r="J461">
        <v>7.5604770017035774</v>
      </c>
      <c r="K461">
        <v>7.0764569879614125</v>
      </c>
      <c r="L461">
        <v>5.6116026347366965</v>
      </c>
      <c r="M461">
        <v>5.4093445076134694</v>
      </c>
      <c r="N461">
        <v>11.74</v>
      </c>
      <c r="O461">
        <v>28.58707557502737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>
        <f t="shared" si="172"/>
        <v>0.21676431288695791</v>
      </c>
      <c r="T461" s="37" t="str">
        <f t="shared" si="173"/>
        <v/>
      </c>
      <c r="U461" s="37" t="str">
        <f t="shared" si="174"/>
        <v/>
      </c>
      <c r="V461" s="37">
        <f t="shared" si="175"/>
        <v>-0.58438444224980424</v>
      </c>
      <c r="W461" s="37" t="str">
        <f t="shared" si="176"/>
        <v/>
      </c>
      <c r="X461" s="37">
        <f t="shared" si="177"/>
        <v>-0.55121971443448547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935</v>
      </c>
      <c r="AP461" t="s">
        <v>1244</v>
      </c>
      <c r="AQ461">
        <v>58.438444224980422</v>
      </c>
      <c r="AR461">
        <v>55.121971443448544</v>
      </c>
      <c r="AS461">
        <v>21.676430824695792</v>
      </c>
      <c r="AT461">
        <v>-58.438444224980422</v>
      </c>
      <c r="AU461">
        <v>-55.121971443448544</v>
      </c>
      <c r="AV461" t="s">
        <v>1799</v>
      </c>
    </row>
    <row r="462" spans="1:48" x14ac:dyDescent="0.25">
      <c r="A462">
        <v>4.6500000000000052E-9</v>
      </c>
      <c r="B462" t="s">
        <v>303</v>
      </c>
      <c r="C462">
        <v>6</v>
      </c>
      <c r="D462" s="2">
        <v>1</v>
      </c>
      <c r="E462">
        <v>15</v>
      </c>
      <c r="F462">
        <v>22</v>
      </c>
      <c r="G462">
        <v>49</v>
      </c>
      <c r="H462">
        <v>48.17</v>
      </c>
      <c r="I462">
        <v>14106.215517799999</v>
      </c>
      <c r="J462" t="s">
        <v>1238</v>
      </c>
      <c r="K462" t="s">
        <v>1238</v>
      </c>
      <c r="L462">
        <v>25.800537880228585</v>
      </c>
      <c r="M462">
        <v>23.837092834890967</v>
      </c>
      <c r="N462">
        <v>0.36899999999999999</v>
      </c>
      <c r="O462">
        <v>45.275590551181097</v>
      </c>
      <c r="P462">
        <v>2.9790325929001451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 xml:space="preserve"> </v>
      </c>
      <c r="V462" s="37" t="str">
        <f t="shared" si="175"/>
        <v xml:space="preserve"> </v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>
        <f t="shared" si="181"/>
        <v>2.979032597550145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303</v>
      </c>
      <c r="AP462" t="s">
        <v>1254</v>
      </c>
      <c r="AQ462" t="e">
        <v>#VALUE!</v>
      </c>
      <c r="AR462">
        <v>-106.3362912754807</v>
      </c>
      <c r="AS462">
        <v>1.7230641478098274</v>
      </c>
      <c r="AT462" t="e">
        <v>#VALUE!</v>
      </c>
      <c r="AU462">
        <v>106.3362912754807</v>
      </c>
      <c r="AV462" t="s">
        <v>1800</v>
      </c>
    </row>
    <row r="463" spans="1:48" x14ac:dyDescent="0.25">
      <c r="A463">
        <v>4.660000000000005E-9</v>
      </c>
      <c r="B463" t="s">
        <v>540</v>
      </c>
      <c r="C463">
        <v>10</v>
      </c>
      <c r="D463" s="2">
        <v>1</v>
      </c>
      <c r="E463">
        <v>7</v>
      </c>
      <c r="F463">
        <v>18</v>
      </c>
      <c r="G463">
        <v>163</v>
      </c>
      <c r="H463">
        <v>153.88999999999999</v>
      </c>
      <c r="I463">
        <v>13617.551127069997</v>
      </c>
      <c r="J463">
        <v>15.088734189626432</v>
      </c>
      <c r="K463">
        <v>13.995089123317568</v>
      </c>
      <c r="L463">
        <v>9.7665547085755495</v>
      </c>
      <c r="M463">
        <v>9.3644935238973659</v>
      </c>
      <c r="N463">
        <v>10.199</v>
      </c>
      <c r="O463">
        <v>7.0199370409234048</v>
      </c>
      <c r="P463">
        <v>0.35219962310741443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/>
      </c>
      <c r="V463" s="37" t="str">
        <f t="shared" si="175"/>
        <v/>
      </c>
      <c r="W463" s="37" t="str">
        <f t="shared" si="176"/>
        <v/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540</v>
      </c>
      <c r="AP463" t="s">
        <v>1313</v>
      </c>
      <c r="AQ463">
        <v>17.054007643261283</v>
      </c>
      <c r="AR463">
        <v>21.893307555776119</v>
      </c>
      <c r="AS463">
        <v>5.9198128533368033</v>
      </c>
      <c r="AT463">
        <v>-17.054007643261283</v>
      </c>
      <c r="AU463">
        <v>-21.893307555776119</v>
      </c>
      <c r="AV463" t="s">
        <v>1801</v>
      </c>
    </row>
    <row r="464" spans="1:48" x14ac:dyDescent="0.25">
      <c r="A464">
        <v>4.6700000000000048E-9</v>
      </c>
      <c r="B464" t="s">
        <v>433</v>
      </c>
      <c r="C464">
        <v>15</v>
      </c>
      <c r="D464" s="2">
        <v>0</v>
      </c>
      <c r="E464">
        <v>8</v>
      </c>
      <c r="F464">
        <v>23</v>
      </c>
      <c r="G464">
        <v>300</v>
      </c>
      <c r="H464">
        <v>225.45</v>
      </c>
      <c r="I464">
        <v>13267.4957775</v>
      </c>
      <c r="J464">
        <v>20.715795277037579</v>
      </c>
      <c r="K464">
        <v>18.593814432989689</v>
      </c>
      <c r="L464">
        <v>13.034248940842739</v>
      </c>
      <c r="M464">
        <v>12.977409558174392</v>
      </c>
      <c r="N464">
        <v>12.125</v>
      </c>
      <c r="O464">
        <v>11.751152073732722</v>
      </c>
      <c r="P464">
        <v>0</v>
      </c>
      <c r="Q464" s="36" t="str">
        <f t="shared" si="170"/>
        <v xml:space="preserve"> </v>
      </c>
      <c r="R464" t="str">
        <f t="shared" si="171"/>
        <v xml:space="preserve"> </v>
      </c>
      <c r="S464" s="37">
        <f t="shared" si="172"/>
        <v>0.33067199402462416</v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 t="str">
        <f t="shared" si="177"/>
        <v/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433</v>
      </c>
      <c r="AP464" t="s">
        <v>1248</v>
      </c>
      <c r="AQ464">
        <v>-13.879148185555291</v>
      </c>
      <c r="AR464">
        <v>-4.2396324642447913</v>
      </c>
      <c r="AS464">
        <v>33.067198935462415</v>
      </c>
      <c r="AT464">
        <v>13.879148185555291</v>
      </c>
      <c r="AU464">
        <v>4.2396324642447913</v>
      </c>
      <c r="AV464" t="s">
        <v>1802</v>
      </c>
    </row>
    <row r="465" spans="1:48" x14ac:dyDescent="0.25">
      <c r="A465">
        <v>4.6800000000000045E-9</v>
      </c>
      <c r="B465" t="s">
        <v>435</v>
      </c>
      <c r="C465">
        <v>24</v>
      </c>
      <c r="D465" s="2">
        <v>0</v>
      </c>
      <c r="E465">
        <v>2</v>
      </c>
      <c r="F465">
        <v>26</v>
      </c>
      <c r="G465">
        <v>296.5</v>
      </c>
      <c r="H465">
        <v>234.43</v>
      </c>
      <c r="I465">
        <v>222164.76516787001</v>
      </c>
      <c r="J465">
        <v>15.819555975436939</v>
      </c>
      <c r="K465">
        <v>14.095965365882989</v>
      </c>
      <c r="L465">
        <v>11.510001628565798</v>
      </c>
      <c r="M465">
        <v>10.279603090644075</v>
      </c>
      <c r="N465">
        <v>14.819000000000001</v>
      </c>
      <c r="O465">
        <v>15.054347826086955</v>
      </c>
      <c r="P465">
        <v>1.9856673633920572</v>
      </c>
      <c r="Q465" s="36">
        <f t="shared" si="170"/>
        <v>92.307692312372311</v>
      </c>
      <c r="R465" t="str">
        <f t="shared" si="171"/>
        <v xml:space="preserve"> </v>
      </c>
      <c r="S465" s="37">
        <f t="shared" si="172"/>
        <v>0.26476987201779806</v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435</v>
      </c>
      <c r="AP465" t="s">
        <v>1313</v>
      </c>
      <c r="AQ465">
        <v>13.036524301176033</v>
      </c>
      <c r="AR465">
        <v>7.9503280265733611</v>
      </c>
      <c r="AS465">
        <v>26.476986733779807</v>
      </c>
      <c r="AT465">
        <v>-13.036524301176033</v>
      </c>
      <c r="AU465">
        <v>-7.9503280265733611</v>
      </c>
      <c r="AV465" t="s">
        <v>1803</v>
      </c>
    </row>
    <row r="466" spans="1:48" x14ac:dyDescent="0.25">
      <c r="A466">
        <v>4.6900000000000043E-9</v>
      </c>
      <c r="B466" t="s">
        <v>436</v>
      </c>
      <c r="C466">
        <v>2</v>
      </c>
      <c r="D466" s="2">
        <v>4</v>
      </c>
      <c r="E466">
        <v>7</v>
      </c>
      <c r="F466">
        <v>13</v>
      </c>
      <c r="G466">
        <v>36.5</v>
      </c>
      <c r="H466">
        <v>29.73</v>
      </c>
      <c r="I466">
        <v>6202.5970137599998</v>
      </c>
      <c r="J466">
        <v>5.4610580455547391</v>
      </c>
      <c r="K466">
        <v>5.1311701760441837</v>
      </c>
      <c r="L466" t="s">
        <v>1238</v>
      </c>
      <c r="M466" t="s">
        <v>1238</v>
      </c>
      <c r="N466">
        <v>5.444</v>
      </c>
      <c r="O466">
        <v>4.6923076923076881</v>
      </c>
      <c r="P466">
        <v>4.0060544904137236</v>
      </c>
      <c r="Q466" s="36" t="str">
        <f t="shared" si="170"/>
        <v xml:space="preserve"> </v>
      </c>
      <c r="R466" t="str">
        <f t="shared" si="171"/>
        <v xml:space="preserve"> </v>
      </c>
      <c r="S466" s="37">
        <f t="shared" si="172"/>
        <v>0.22771611636171213</v>
      </c>
      <c r="T466" s="37" t="str">
        <f t="shared" si="173"/>
        <v/>
      </c>
      <c r="U466" s="37" t="str">
        <f t="shared" si="174"/>
        <v/>
      </c>
      <c r="V466" s="37">
        <f t="shared" si="175"/>
        <v>-0.69979398323703612</v>
      </c>
      <c r="W466" s="37" t="str">
        <f t="shared" si="176"/>
        <v xml:space="preserve"> </v>
      </c>
      <c r="X466" s="37" t="str">
        <f t="shared" si="177"/>
        <v xml:space="preserve"> 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>
        <f t="shared" si="181"/>
        <v>4.006054495103724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436</v>
      </c>
      <c r="AP466" t="s">
        <v>1246</v>
      </c>
      <c r="AQ466">
        <v>69.979398323703606</v>
      </c>
      <c r="AR466" t="e">
        <v>#VALUE!</v>
      </c>
      <c r="AS466">
        <v>22.771611167171212</v>
      </c>
      <c r="AT466">
        <v>-69.979398323703606</v>
      </c>
      <c r="AU466" t="e">
        <v>#VALUE!</v>
      </c>
      <c r="AV466" t="s">
        <v>1804</v>
      </c>
    </row>
    <row r="467" spans="1:48" x14ac:dyDescent="0.25">
      <c r="A467">
        <v>4.700000000000004E-9</v>
      </c>
      <c r="B467" t="s">
        <v>434</v>
      </c>
      <c r="C467">
        <v>18</v>
      </c>
      <c r="D467" s="2">
        <v>1</v>
      </c>
      <c r="E467">
        <v>9</v>
      </c>
      <c r="F467">
        <v>28</v>
      </c>
      <c r="G467">
        <v>188.5</v>
      </c>
      <c r="H467">
        <v>168.95</v>
      </c>
      <c r="I467">
        <v>119030.3012625</v>
      </c>
      <c r="J467">
        <v>19.010914819399119</v>
      </c>
      <c r="K467">
        <v>16.760912698412696</v>
      </c>
      <c r="L467">
        <v>12.896011707945682</v>
      </c>
      <c r="M467">
        <v>11.961435164983239</v>
      </c>
      <c r="N467">
        <v>8.8870000000000005</v>
      </c>
      <c r="O467">
        <v>12.351453855878638</v>
      </c>
      <c r="P467">
        <v>2.3444806155667361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/>
      </c>
      <c r="X467" s="37" t="str">
        <f t="shared" si="177"/>
        <v/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2.3444806202667361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434</v>
      </c>
      <c r="AP467" t="s">
        <v>1244</v>
      </c>
      <c r="AQ467">
        <v>-4.5070564228377075</v>
      </c>
      <c r="AR467">
        <v>-3.1340990027109772</v>
      </c>
      <c r="AS467">
        <v>11.571470849363719</v>
      </c>
      <c r="AT467">
        <v>4.5070564228377075</v>
      </c>
      <c r="AU467">
        <v>3.1340990027109772</v>
      </c>
      <c r="AV467" t="s">
        <v>1805</v>
      </c>
    </row>
    <row r="468" spans="1:48" x14ac:dyDescent="0.25">
      <c r="A468">
        <v>4.7100000000000038E-9</v>
      </c>
      <c r="B468" t="s">
        <v>522</v>
      </c>
      <c r="C468">
        <v>13</v>
      </c>
      <c r="D468" s="2">
        <v>2</v>
      </c>
      <c r="E468">
        <v>14</v>
      </c>
      <c r="F468">
        <v>29</v>
      </c>
      <c r="G468">
        <v>123.5</v>
      </c>
      <c r="H468">
        <v>122.57</v>
      </c>
      <c r="I468">
        <v>105251.46903088999</v>
      </c>
      <c r="J468">
        <v>16.336132213781152</v>
      </c>
      <c r="K468">
        <v>15.076260762607625</v>
      </c>
      <c r="L468">
        <v>12.033160774616375</v>
      </c>
      <c r="M468">
        <v>11.135337681977154</v>
      </c>
      <c r="N468">
        <v>7.5030000000000001</v>
      </c>
      <c r="O468">
        <v>3.6325966850828713</v>
      </c>
      <c r="P468">
        <v>3.2748633433956109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3.2748633481056109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522</v>
      </c>
      <c r="AP468" t="s">
        <v>1244</v>
      </c>
      <c r="AQ468">
        <v>10.196794461755177</v>
      </c>
      <c r="AR468">
        <v>3.7664339370766742</v>
      </c>
      <c r="AS468">
        <v>0.75875010198254156</v>
      </c>
      <c r="AT468">
        <v>-10.196794461755177</v>
      </c>
      <c r="AU468">
        <v>-3.7664339370766742</v>
      </c>
      <c r="AV468" t="s">
        <v>1806</v>
      </c>
    </row>
    <row r="469" spans="1:48" x14ac:dyDescent="0.25">
      <c r="A469">
        <v>4.7200000000000036E-9</v>
      </c>
      <c r="B469" t="s">
        <v>647</v>
      </c>
      <c r="C469">
        <v>12</v>
      </c>
      <c r="D469" s="2">
        <v>0</v>
      </c>
      <c r="E469">
        <v>6</v>
      </c>
      <c r="F469">
        <v>18</v>
      </c>
      <c r="G469">
        <v>156</v>
      </c>
      <c r="H469">
        <v>128.35</v>
      </c>
      <c r="I469">
        <v>9903.8446098999993</v>
      </c>
      <c r="J469">
        <v>6.8176989270158286</v>
      </c>
      <c r="K469">
        <v>6.158533659613262</v>
      </c>
      <c r="L469">
        <v>5.0186876235824558</v>
      </c>
      <c r="M469">
        <v>4.8092361992746762</v>
      </c>
      <c r="N469">
        <v>18.826000000000001</v>
      </c>
      <c r="O469">
        <v>15.781057810578098</v>
      </c>
      <c r="P469">
        <v>0</v>
      </c>
      <c r="Q469" s="36" t="str">
        <f t="shared" si="170"/>
        <v xml:space="preserve"> </v>
      </c>
      <c r="R469" t="str">
        <f t="shared" si="171"/>
        <v xml:space="preserve"> </v>
      </c>
      <c r="S469" s="37">
        <f t="shared" si="172"/>
        <v>0.2154265726981846</v>
      </c>
      <c r="T469" s="37" t="str">
        <f t="shared" si="173"/>
        <v/>
      </c>
      <c r="U469" s="37" t="str">
        <f t="shared" si="174"/>
        <v/>
      </c>
      <c r="V469" s="37">
        <f t="shared" si="175"/>
        <v>-0.62521653838955893</v>
      </c>
      <c r="W469" s="37" t="str">
        <f t="shared" si="176"/>
        <v/>
      </c>
      <c r="X469" s="37">
        <f t="shared" si="177"/>
        <v>-0.59863728573127517</v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647</v>
      </c>
      <c r="AP469" t="s">
        <v>1244</v>
      </c>
      <c r="AQ469">
        <v>62.521653838955892</v>
      </c>
      <c r="AR469">
        <v>59.863728573127517</v>
      </c>
      <c r="AS469">
        <v>21.542656797818459</v>
      </c>
      <c r="AT469">
        <v>-62.521653838955892</v>
      </c>
      <c r="AU469">
        <v>-59.863728573127517</v>
      </c>
      <c r="AV469" t="s">
        <v>1807</v>
      </c>
    </row>
    <row r="470" spans="1:48" x14ac:dyDescent="0.25">
      <c r="A470">
        <v>4.7300000000000033E-9</v>
      </c>
      <c r="B470" t="s">
        <v>493</v>
      </c>
      <c r="C470">
        <v>5</v>
      </c>
      <c r="D470" s="2">
        <v>1</v>
      </c>
      <c r="E470">
        <v>20</v>
      </c>
      <c r="F470">
        <v>26</v>
      </c>
      <c r="G470">
        <v>55.5</v>
      </c>
      <c r="H470">
        <v>55.86</v>
      </c>
      <c r="I470">
        <v>88025.677171739997</v>
      </c>
      <c r="J470">
        <v>13.005820721769499</v>
      </c>
      <c r="K470">
        <v>12.615176151761517</v>
      </c>
      <c r="L470" t="s">
        <v>1238</v>
      </c>
      <c r="M470" t="s">
        <v>1238</v>
      </c>
      <c r="N470">
        <v>4.2949999999999999</v>
      </c>
      <c r="O470">
        <v>3.7439613526570112</v>
      </c>
      <c r="P470">
        <v>3.1471535982814181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/>
      </c>
      <c r="T470" s="37" t="str">
        <f t="shared" si="173"/>
        <v/>
      </c>
      <c r="U470" s="37" t="str">
        <f t="shared" si="174"/>
        <v/>
      </c>
      <c r="V470" s="37" t="str">
        <f t="shared" si="175"/>
        <v/>
      </c>
      <c r="W470" s="37" t="str">
        <f t="shared" si="176"/>
        <v xml:space="preserve"> </v>
      </c>
      <c r="X470" s="37" t="str">
        <f t="shared" si="177"/>
        <v xml:space="preserve"> 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>
        <f t="shared" si="181"/>
        <v>3.147153603011418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493</v>
      </c>
      <c r="AP470" t="s">
        <v>1246</v>
      </c>
      <c r="AQ470">
        <v>28.504227549937678</v>
      </c>
      <c r="AR470" t="e">
        <v>#VALUE!</v>
      </c>
      <c r="AS470">
        <v>-0.64446831364124435</v>
      </c>
      <c r="AT470">
        <v>-28.504227549937678</v>
      </c>
      <c r="AU470" t="e">
        <v>#VALUE!</v>
      </c>
      <c r="AV470" t="s">
        <v>1808</v>
      </c>
    </row>
    <row r="471" spans="1:48" x14ac:dyDescent="0.25">
      <c r="A471">
        <v>4.7400000000000031E-9</v>
      </c>
      <c r="B471" t="s">
        <v>253</v>
      </c>
      <c r="C471">
        <v>14</v>
      </c>
      <c r="D471" s="2">
        <v>0</v>
      </c>
      <c r="E471">
        <v>6</v>
      </c>
      <c r="F471">
        <v>20</v>
      </c>
      <c r="G471">
        <v>155</v>
      </c>
      <c r="H471">
        <v>138.08000000000001</v>
      </c>
      <c r="I471">
        <v>119151.81658144001</v>
      </c>
      <c r="J471">
        <v>17.193375669281533</v>
      </c>
      <c r="K471">
        <v>15.724860494248947</v>
      </c>
      <c r="L471">
        <v>11.886286147429873</v>
      </c>
      <c r="M471">
        <v>11.036286526878339</v>
      </c>
      <c r="N471">
        <v>8.0310000000000006</v>
      </c>
      <c r="O471">
        <v>5.532194480946127</v>
      </c>
      <c r="P471">
        <v>2.2414542294322128</v>
      </c>
      <c r="Q471" s="36" t="str">
        <f t="shared" si="170"/>
        <v xml:space="preserve"> 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/>
      </c>
      <c r="X471" s="37" t="str">
        <f t="shared" si="177"/>
        <v/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2.2414542341722128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253</v>
      </c>
      <c r="AP471" t="s">
        <v>1244</v>
      </c>
      <c r="AQ471">
        <v>5.484344218136739</v>
      </c>
      <c r="AR471">
        <v>4.9410437842363208</v>
      </c>
      <c r="AS471">
        <v>12.253765932792572</v>
      </c>
      <c r="AT471">
        <v>-5.484344218136739</v>
      </c>
      <c r="AU471">
        <v>-4.9410437842363208</v>
      </c>
      <c r="AV471" t="s">
        <v>1809</v>
      </c>
    </row>
    <row r="472" spans="1:48" x14ac:dyDescent="0.25">
      <c r="A472">
        <v>4.7500000000000028E-9</v>
      </c>
      <c r="B472" t="s">
        <v>623</v>
      </c>
      <c r="C472">
        <v>36</v>
      </c>
      <c r="D472" s="2">
        <v>1</v>
      </c>
      <c r="E472">
        <v>4</v>
      </c>
      <c r="F472">
        <v>41</v>
      </c>
      <c r="G472">
        <v>203</v>
      </c>
      <c r="H472">
        <v>176.11</v>
      </c>
      <c r="I472">
        <v>349387.24176795996</v>
      </c>
      <c r="J472">
        <v>32.625046313449431</v>
      </c>
      <c r="K472">
        <v>28.132587859424923</v>
      </c>
      <c r="L472">
        <v>22.289630684351462</v>
      </c>
      <c r="M472">
        <v>19.574031602263798</v>
      </c>
      <c r="N472">
        <v>5.3979999999999997</v>
      </c>
      <c r="O472">
        <v>17.093275488069398</v>
      </c>
      <c r="P472">
        <v>0.61098177275566412</v>
      </c>
      <c r="Q472" s="36">
        <f t="shared" si="170"/>
        <v>87.804878053530501</v>
      </c>
      <c r="R472" t="str">
        <f t="shared" si="171"/>
        <v xml:space="preserve"> </v>
      </c>
      <c r="S472" s="37">
        <f t="shared" si="172"/>
        <v>0.15268866524628072</v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623</v>
      </c>
      <c r="AP472" t="s">
        <v>1293</v>
      </c>
      <c r="AQ472">
        <v>-79.346843025049083</v>
      </c>
      <c r="AR472">
        <v>-78.258288670549518</v>
      </c>
      <c r="AS472">
        <v>15.268866049628071</v>
      </c>
      <c r="AT472">
        <v>79.346843025049083</v>
      </c>
      <c r="AU472">
        <v>78.258288670549518</v>
      </c>
      <c r="AV472" t="s">
        <v>1810</v>
      </c>
    </row>
    <row r="473" spans="1:48" x14ac:dyDescent="0.25">
      <c r="A473">
        <v>4.7600000000000026E-9</v>
      </c>
      <c r="B473" t="s">
        <v>438</v>
      </c>
      <c r="C473">
        <v>5</v>
      </c>
      <c r="D473" s="2">
        <v>1</v>
      </c>
      <c r="E473">
        <v>4</v>
      </c>
      <c r="F473">
        <v>10</v>
      </c>
      <c r="G473">
        <v>148.5</v>
      </c>
      <c r="H473">
        <v>117.21</v>
      </c>
      <c r="I473">
        <v>10673.226639569999</v>
      </c>
      <c r="J473">
        <v>25.201032036121266</v>
      </c>
      <c r="K473">
        <v>22.458325349683847</v>
      </c>
      <c r="L473">
        <v>17.641447412353923</v>
      </c>
      <c r="M473">
        <v>15.364924754634679</v>
      </c>
      <c r="N473">
        <v>4.6509999999999998</v>
      </c>
      <c r="O473">
        <v>5.2262443438914001</v>
      </c>
      <c r="P473">
        <v>0</v>
      </c>
      <c r="Q473" s="36" t="str">
        <f t="shared" si="170"/>
        <v xml:space="preserve"> </v>
      </c>
      <c r="R473" t="str">
        <f t="shared" si="171"/>
        <v xml:space="preserve"> </v>
      </c>
      <c r="S473" s="37">
        <f t="shared" si="172"/>
        <v>0.26695674906509353</v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438</v>
      </c>
      <c r="AP473" t="s">
        <v>1313</v>
      </c>
      <c r="AQ473">
        <v>-38.535451972316473</v>
      </c>
      <c r="AR473">
        <v>-41.085075384648697</v>
      </c>
      <c r="AS473">
        <v>26.695674430509353</v>
      </c>
      <c r="AT473">
        <v>38.535451972316473</v>
      </c>
      <c r="AU473">
        <v>41.085075384648697</v>
      </c>
      <c r="AV473" t="s">
        <v>1811</v>
      </c>
    </row>
    <row r="474" spans="1:48" x14ac:dyDescent="0.25">
      <c r="A474">
        <v>4.7700000000000023E-9</v>
      </c>
      <c r="B474" t="s">
        <v>440</v>
      </c>
      <c r="C474">
        <v>18</v>
      </c>
      <c r="D474" s="2">
        <v>1</v>
      </c>
      <c r="E474">
        <v>7</v>
      </c>
      <c r="F474">
        <v>26</v>
      </c>
      <c r="G474">
        <v>99</v>
      </c>
      <c r="H474">
        <v>88.42</v>
      </c>
      <c r="I474">
        <v>35206.767456300004</v>
      </c>
      <c r="J474">
        <v>23.342133051742344</v>
      </c>
      <c r="K474">
        <v>25.800992121388969</v>
      </c>
      <c r="L474">
        <v>17.334821831733425</v>
      </c>
      <c r="M474">
        <v>19.572969294748688</v>
      </c>
      <c r="N474">
        <v>3.427</v>
      </c>
      <c r="O474">
        <v>-9.3386243386243439</v>
      </c>
      <c r="P474">
        <v>1.9565709115584708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440</v>
      </c>
      <c r="AP474" t="s">
        <v>1248</v>
      </c>
      <c r="AQ474">
        <v>-28.316687494627637</v>
      </c>
      <c r="AR474">
        <v>-38.632879023118271</v>
      </c>
      <c r="AS474">
        <v>11.96561863831711</v>
      </c>
      <c r="AT474">
        <v>28.316687494627637</v>
      </c>
      <c r="AU474">
        <v>38.632879023118271</v>
      </c>
      <c r="AV474" t="s">
        <v>1812</v>
      </c>
    </row>
    <row r="475" spans="1:48" x14ac:dyDescent="0.25">
      <c r="A475">
        <v>4.7800000000000021E-9</v>
      </c>
      <c r="B475" t="s">
        <v>617</v>
      </c>
      <c r="C475">
        <v>10</v>
      </c>
      <c r="D475" s="2">
        <v>1</v>
      </c>
      <c r="E475">
        <v>11</v>
      </c>
      <c r="F475">
        <v>22</v>
      </c>
      <c r="G475">
        <v>34.5</v>
      </c>
      <c r="H475">
        <v>26.17</v>
      </c>
      <c r="I475">
        <v>10663.62655538</v>
      </c>
      <c r="J475">
        <v>6.5099502487562182</v>
      </c>
      <c r="K475">
        <v>6.163447951012718</v>
      </c>
      <c r="L475">
        <v>6.6155626095046314</v>
      </c>
      <c r="M475">
        <v>6.4203710326015866</v>
      </c>
      <c r="N475">
        <v>4.0200000000000005</v>
      </c>
      <c r="O475">
        <v>-2.4271844660194088</v>
      </c>
      <c r="P475">
        <v>3.1677493312953766</v>
      </c>
      <c r="Q475" s="36" t="str">
        <f t="shared" si="170"/>
        <v xml:space="preserve"> </v>
      </c>
      <c r="R475" t="str">
        <f t="shared" si="171"/>
        <v xml:space="preserve"> </v>
      </c>
      <c r="S475" s="37">
        <f t="shared" si="172"/>
        <v>0.31830340562065712</v>
      </c>
      <c r="T475" s="37" t="str">
        <f t="shared" si="173"/>
        <v/>
      </c>
      <c r="U475" s="37" t="str">
        <f t="shared" si="174"/>
        <v/>
      </c>
      <c r="V475" s="37">
        <f t="shared" si="175"/>
        <v>-0.64213414008756464</v>
      </c>
      <c r="W475" s="37" t="str">
        <f t="shared" si="176"/>
        <v/>
      </c>
      <c r="X475" s="37">
        <f t="shared" si="177"/>
        <v>-0.47092938144054186</v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3.1677493360753766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617</v>
      </c>
      <c r="AP475" t="s">
        <v>1262</v>
      </c>
      <c r="AQ475">
        <v>64.213414008756459</v>
      </c>
      <c r="AR475">
        <v>47.092938144054187</v>
      </c>
      <c r="AS475">
        <v>31.83034008406571</v>
      </c>
      <c r="AT475">
        <v>-64.213414008756459</v>
      </c>
      <c r="AU475">
        <v>-47.092938144054187</v>
      </c>
      <c r="AV475" t="s">
        <v>1813</v>
      </c>
    </row>
    <row r="476" spans="1:48" x14ac:dyDescent="0.25">
      <c r="A476">
        <v>4.7900000000000019E-9</v>
      </c>
      <c r="B476" t="s">
        <v>556</v>
      </c>
      <c r="C476">
        <v>20</v>
      </c>
      <c r="D476" s="2">
        <v>0</v>
      </c>
      <c r="E476">
        <v>3</v>
      </c>
      <c r="F476">
        <v>23</v>
      </c>
      <c r="G476">
        <v>100</v>
      </c>
      <c r="H476">
        <v>82.39</v>
      </c>
      <c r="I476">
        <v>34142.699421600002</v>
      </c>
      <c r="J476">
        <v>16.231284475965325</v>
      </c>
      <c r="K476">
        <v>8.5644490644490645</v>
      </c>
      <c r="L476">
        <v>8.0444324726347034</v>
      </c>
      <c r="M476">
        <v>5.6147659362646358</v>
      </c>
      <c r="N476">
        <v>5.0760000000000005</v>
      </c>
      <c r="O476">
        <v>-31.126187245590227</v>
      </c>
      <c r="P476">
        <v>4.7530040053404532</v>
      </c>
      <c r="Q476" s="36">
        <f t="shared" si="170"/>
        <v>86.956521743920433</v>
      </c>
      <c r="R476" t="str">
        <f t="shared" si="171"/>
        <v xml:space="preserve"> </v>
      </c>
      <c r="S476" s="37">
        <f t="shared" si="172"/>
        <v>0.21373953628654091</v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-0.35665745825730688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4.7530040101304536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556</v>
      </c>
      <c r="AP476" t="s">
        <v>1295</v>
      </c>
      <c r="AQ476">
        <v>10.773164855069673</v>
      </c>
      <c r="AR476">
        <v>35.665745825730689</v>
      </c>
      <c r="AS476">
        <v>21.373953149654092</v>
      </c>
      <c r="AT476">
        <v>-10.773164855069673</v>
      </c>
      <c r="AU476">
        <v>-35.665745825730689</v>
      </c>
      <c r="AV476" t="s">
        <v>1814</v>
      </c>
    </row>
    <row r="477" spans="1:48" x14ac:dyDescent="0.25">
      <c r="A477">
        <v>4.8000000000000016E-9</v>
      </c>
      <c r="B477" t="s">
        <v>442</v>
      </c>
      <c r="C477">
        <v>13</v>
      </c>
      <c r="D477" s="2">
        <v>2</v>
      </c>
      <c r="E477">
        <v>3</v>
      </c>
      <c r="F477">
        <v>18</v>
      </c>
      <c r="G477">
        <v>151</v>
      </c>
      <c r="H477">
        <v>145.63</v>
      </c>
      <c r="I477">
        <v>19264.934839279998</v>
      </c>
      <c r="J477">
        <v>30.002060156571897</v>
      </c>
      <c r="K477">
        <v>25.186786579038394</v>
      </c>
      <c r="L477">
        <v>17.412295423830866</v>
      </c>
      <c r="M477">
        <v>15.4043427494213</v>
      </c>
      <c r="N477">
        <v>4.8540000000000001</v>
      </c>
      <c r="O477">
        <v>19.851851851851858</v>
      </c>
      <c r="P477">
        <v>0.89267321293689494</v>
      </c>
      <c r="Q477" s="36">
        <f t="shared" si="170"/>
        <v>72.222222227022229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442</v>
      </c>
      <c r="AP477" t="s">
        <v>1242</v>
      </c>
      <c r="AQ477">
        <v>-64.927728274537216</v>
      </c>
      <c r="AR477">
        <v>-39.252463534859203</v>
      </c>
      <c r="AS477">
        <v>3.6874270411316301</v>
      </c>
      <c r="AT477">
        <v>64.927728274537216</v>
      </c>
      <c r="AU477">
        <v>39.252463534859203</v>
      </c>
      <c r="AV477" t="s">
        <v>1815</v>
      </c>
    </row>
    <row r="478" spans="1:48" x14ac:dyDescent="0.25">
      <c r="A478">
        <v>4.8100000000000014E-9</v>
      </c>
      <c r="B478" t="s">
        <v>441</v>
      </c>
      <c r="C478">
        <v>6</v>
      </c>
      <c r="D478" s="2">
        <v>1</v>
      </c>
      <c r="E478">
        <v>7</v>
      </c>
      <c r="F478">
        <v>14</v>
      </c>
      <c r="G478">
        <v>69</v>
      </c>
      <c r="H478">
        <v>63.91</v>
      </c>
      <c r="I478">
        <v>12194.8888677</v>
      </c>
      <c r="J478">
        <v>7.3081761006289296</v>
      </c>
      <c r="K478">
        <v>26.463768115942027</v>
      </c>
      <c r="L478">
        <v>16.156111525272102</v>
      </c>
      <c r="M478">
        <v>25.042532932747864</v>
      </c>
      <c r="N478">
        <v>8.745000000000001</v>
      </c>
      <c r="O478">
        <v>1235.114503816794</v>
      </c>
      <c r="P478">
        <v>4.8959474260679077</v>
      </c>
      <c r="Q478" s="36" t="str">
        <f t="shared" si="170"/>
        <v xml:space="preserve"> 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/>
      </c>
      <c r="V478" s="37">
        <f t="shared" si="175"/>
        <v>-0.5982539612890645</v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>
        <f t="shared" si="181"/>
        <v>4.8959474308779081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441</v>
      </c>
      <c r="AP478" t="s">
        <v>1254</v>
      </c>
      <c r="AQ478">
        <v>59.825396128906448</v>
      </c>
      <c r="AR478">
        <v>-29.206303722539317</v>
      </c>
      <c r="AS478">
        <v>7.9643248317947224</v>
      </c>
      <c r="AT478">
        <v>-59.825396128906448</v>
      </c>
      <c r="AU478">
        <v>29.206303722539317</v>
      </c>
      <c r="AV478" t="s">
        <v>1816</v>
      </c>
    </row>
    <row r="479" spans="1:48" x14ac:dyDescent="0.25">
      <c r="A479">
        <v>4.8200000000000011E-9</v>
      </c>
      <c r="B479" t="s">
        <v>281</v>
      </c>
      <c r="C479">
        <v>7</v>
      </c>
      <c r="D479" s="2">
        <v>1</v>
      </c>
      <c r="E479">
        <v>9</v>
      </c>
      <c r="F479">
        <v>17</v>
      </c>
      <c r="G479">
        <v>159</v>
      </c>
      <c r="H479">
        <v>156.52000000000001</v>
      </c>
      <c r="I479">
        <v>25591.968667720001</v>
      </c>
      <c r="J479">
        <v>35.427795382526028</v>
      </c>
      <c r="K479">
        <v>31.89079054604727</v>
      </c>
      <c r="L479">
        <v>23.137208951825212</v>
      </c>
      <c r="M479">
        <v>21.296206606679057</v>
      </c>
      <c r="N479">
        <v>4.4180000000000001</v>
      </c>
      <c r="O479">
        <v>7.4939172749391689</v>
      </c>
      <c r="P479">
        <v>0.66828520316892415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281</v>
      </c>
      <c r="AP479" t="s">
        <v>1244</v>
      </c>
      <c r="AQ479">
        <v>-94.754152872240425</v>
      </c>
      <c r="AR479">
        <v>-85.036680543156535</v>
      </c>
      <c r="AS479">
        <v>1.5844620495783168</v>
      </c>
      <c r="AT479">
        <v>94.754152872240425</v>
      </c>
      <c r="AU479">
        <v>85.036680543156535</v>
      </c>
      <c r="AV479" t="s">
        <v>1817</v>
      </c>
    </row>
    <row r="480" spans="1:48" x14ac:dyDescent="0.25">
      <c r="A480">
        <v>4.8300000000000009E-9</v>
      </c>
      <c r="B480" t="s">
        <v>565</v>
      </c>
      <c r="C480">
        <v>1</v>
      </c>
      <c r="D480" s="2">
        <v>1</v>
      </c>
      <c r="E480">
        <v>2</v>
      </c>
      <c r="F480">
        <v>4</v>
      </c>
      <c r="G480">
        <v>235</v>
      </c>
      <c r="H480">
        <v>189.55</v>
      </c>
      <c r="I480">
        <v>22437.383788400002</v>
      </c>
      <c r="J480">
        <v>35.5962441314554</v>
      </c>
      <c r="K480">
        <v>33.489399293286219</v>
      </c>
      <c r="L480">
        <v>26.675792463768115</v>
      </c>
      <c r="M480">
        <v>24.193344900105153</v>
      </c>
      <c r="N480">
        <v>5.3250000000000002</v>
      </c>
      <c r="O480">
        <v>5.4455445544554522</v>
      </c>
      <c r="P480">
        <v>0</v>
      </c>
      <c r="Q480" s="36" t="str">
        <f t="shared" si="170"/>
        <v xml:space="preserve"> </v>
      </c>
      <c r="R480" t="str">
        <f t="shared" si="171"/>
        <v xml:space="preserve"> </v>
      </c>
      <c r="S480" s="37">
        <f t="shared" si="172"/>
        <v>0.2397784274097941</v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565</v>
      </c>
      <c r="AP480" t="s">
        <v>1293</v>
      </c>
      <c r="AQ480">
        <v>-95.680151598548676</v>
      </c>
      <c r="AR480">
        <v>-113.33602072018371</v>
      </c>
      <c r="AS480">
        <v>23.977842257979411</v>
      </c>
      <c r="AT480">
        <v>95.680151598548676</v>
      </c>
      <c r="AU480">
        <v>113.33602072018371</v>
      </c>
      <c r="AV480" t="s">
        <v>1818</v>
      </c>
    </row>
    <row r="481" spans="1:48" x14ac:dyDescent="0.25">
      <c r="A481">
        <v>4.8400000000000007E-9</v>
      </c>
      <c r="B481" t="s">
        <v>645</v>
      </c>
      <c r="C481">
        <v>17</v>
      </c>
      <c r="D481" s="2">
        <v>0</v>
      </c>
      <c r="E481">
        <v>7</v>
      </c>
      <c r="F481">
        <v>24</v>
      </c>
      <c r="G481">
        <v>213</v>
      </c>
      <c r="H481">
        <v>177.55</v>
      </c>
      <c r="I481">
        <v>45636.642904649998</v>
      </c>
      <c r="J481">
        <v>38.665069686411151</v>
      </c>
      <c r="K481">
        <v>28.959386723209917</v>
      </c>
      <c r="L481">
        <v>24.756799991580589</v>
      </c>
      <c r="M481">
        <v>19.790779154007947</v>
      </c>
      <c r="N481">
        <v>4.5920000000000005</v>
      </c>
      <c r="O481">
        <v>12.549019607843148</v>
      </c>
      <c r="P481">
        <v>0</v>
      </c>
      <c r="Q481" s="36">
        <f t="shared" si="170"/>
        <v>70.833333338173333</v>
      </c>
      <c r="R481" t="str">
        <f t="shared" si="171"/>
        <v xml:space="preserve"> </v>
      </c>
      <c r="S481" s="37">
        <f t="shared" si="172"/>
        <v>0.19966207186337354</v>
      </c>
      <c r="T481" s="37" t="str">
        <f t="shared" si="173"/>
        <v/>
      </c>
      <c r="U481" s="37" t="str">
        <f t="shared" si="174"/>
        <v/>
      </c>
      <c r="V481" s="37" t="str">
        <f t="shared" si="175"/>
        <v/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645</v>
      </c>
      <c r="AP481" t="s">
        <v>1313</v>
      </c>
      <c r="AQ481">
        <v>-112.55014067957619</v>
      </c>
      <c r="AR481">
        <v>-97.989139522014227</v>
      </c>
      <c r="AS481">
        <v>19.966206702337352</v>
      </c>
      <c r="AT481">
        <v>112.55014067957619</v>
      </c>
      <c r="AU481">
        <v>97.989139522014227</v>
      </c>
      <c r="AV481" t="s">
        <v>1819</v>
      </c>
    </row>
    <row r="482" spans="1:48" x14ac:dyDescent="0.25">
      <c r="A482">
        <v>4.8500000000000004E-9</v>
      </c>
      <c r="B482" t="s">
        <v>439</v>
      </c>
      <c r="C482">
        <v>4</v>
      </c>
      <c r="D482" s="2">
        <v>2</v>
      </c>
      <c r="E482">
        <v>18</v>
      </c>
      <c r="F482">
        <v>24</v>
      </c>
      <c r="G482">
        <v>72.5</v>
      </c>
      <c r="H482">
        <v>70.86</v>
      </c>
      <c r="I482">
        <v>26401.33915806</v>
      </c>
      <c r="J482" t="s">
        <v>1238</v>
      </c>
      <c r="K482" t="s">
        <v>1238</v>
      </c>
      <c r="L482">
        <v>19.616211947794778</v>
      </c>
      <c r="M482">
        <v>18.563998824740711</v>
      </c>
      <c r="N482">
        <v>1.524</v>
      </c>
      <c r="O482">
        <v>19.435736677115987</v>
      </c>
      <c r="P482">
        <v>4.5512277730736663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4.5512277779236667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439</v>
      </c>
      <c r="AP482" t="s">
        <v>1254</v>
      </c>
      <c r="AQ482" t="e">
        <v>#VALUE!</v>
      </c>
      <c r="AR482">
        <v>-56.877986070338757</v>
      </c>
      <c r="AS482">
        <v>2.3144228055320459</v>
      </c>
      <c r="AT482" t="e">
        <v>#VALUE!</v>
      </c>
      <c r="AU482">
        <v>56.877986070338757</v>
      </c>
      <c r="AV482" t="s">
        <v>1820</v>
      </c>
    </row>
    <row r="483" spans="1:48" x14ac:dyDescent="0.25">
      <c r="A483">
        <v>4.8600000000000002E-9</v>
      </c>
      <c r="B483" t="s">
        <v>225</v>
      </c>
      <c r="C483">
        <v>11</v>
      </c>
      <c r="D483" s="2">
        <v>1</v>
      </c>
      <c r="E483">
        <v>19</v>
      </c>
      <c r="F483">
        <v>31</v>
      </c>
      <c r="G483">
        <v>60.5</v>
      </c>
      <c r="H483">
        <v>59.5</v>
      </c>
      <c r="I483">
        <v>246078.00613550001</v>
      </c>
      <c r="J483">
        <v>12.380357885975863</v>
      </c>
      <c r="K483">
        <v>12.172667757774141</v>
      </c>
      <c r="L483">
        <v>7.8932069804731482</v>
      </c>
      <c r="M483">
        <v>7.7326831724707183</v>
      </c>
      <c r="N483">
        <v>4.806</v>
      </c>
      <c r="O483">
        <v>2.0382165605095559</v>
      </c>
      <c r="P483">
        <v>4.1815126050420171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-0.31942530256126944</v>
      </c>
      <c r="W483" s="37" t="str">
        <f t="shared" si="176"/>
        <v/>
      </c>
      <c r="X483" s="37">
        <f t="shared" si="177"/>
        <v>-0.36875151123549543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4.1815126099020175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225</v>
      </c>
      <c r="AP483" t="s">
        <v>1262</v>
      </c>
      <c r="AQ483">
        <v>31.942530256126943</v>
      </c>
      <c r="AR483">
        <v>36.875151123549543</v>
      </c>
      <c r="AS483">
        <v>1.6806722689075571</v>
      </c>
      <c r="AT483">
        <v>-31.942530256126943</v>
      </c>
      <c r="AU483">
        <v>-36.875151123549543</v>
      </c>
      <c r="AV483" t="s">
        <v>1821</v>
      </c>
    </row>
    <row r="484" spans="1:48" x14ac:dyDescent="0.25">
      <c r="A484">
        <v>4.8699999999999999E-9</v>
      </c>
      <c r="B484" t="s">
        <v>1225</v>
      </c>
      <c r="C484">
        <v>6</v>
      </c>
      <c r="D484" s="2">
        <v>0</v>
      </c>
      <c r="E484">
        <v>6</v>
      </c>
      <c r="F484">
        <v>12</v>
      </c>
      <c r="G484">
        <v>89</v>
      </c>
      <c r="H484">
        <v>76.19</v>
      </c>
      <c r="I484">
        <v>14605.5140483</v>
      </c>
      <c r="J484">
        <v>18.162097735399282</v>
      </c>
      <c r="K484">
        <v>16.227902023429177</v>
      </c>
      <c r="L484">
        <v>12.339533712219064</v>
      </c>
      <c r="M484">
        <v>10.592044713078698</v>
      </c>
      <c r="N484">
        <v>4.1950000000000003</v>
      </c>
      <c r="O484">
        <v>10.104986876640426</v>
      </c>
      <c r="P484">
        <v>0.57356608478802995</v>
      </c>
      <c r="Q484" s="36" t="str">
        <f t="shared" si="170"/>
        <v xml:space="preserve"> </v>
      </c>
      <c r="R484" t="str">
        <f t="shared" si="171"/>
        <v xml:space="preserve"> </v>
      </c>
      <c r="S484" s="37">
        <f t="shared" si="172"/>
        <v>0.16813230569688023</v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1225</v>
      </c>
      <c r="AP484" t="s">
        <v>1244</v>
      </c>
      <c r="AQ484">
        <v>0.15907225813037718</v>
      </c>
      <c r="AR484">
        <v>1.316258053706576</v>
      </c>
      <c r="AS484">
        <v>16.813230082688023</v>
      </c>
      <c r="AT484">
        <v>-0.15907225813037718</v>
      </c>
      <c r="AU484">
        <v>-1.316258053706576</v>
      </c>
      <c r="AV484" t="s">
        <v>1822</v>
      </c>
    </row>
    <row r="485" spans="1:48" x14ac:dyDescent="0.25">
      <c r="A485">
        <v>4.8799999999999997E-9</v>
      </c>
      <c r="B485" t="s">
        <v>529</v>
      </c>
      <c r="C485">
        <v>1</v>
      </c>
      <c r="D485" s="2">
        <v>4</v>
      </c>
      <c r="E485">
        <v>10</v>
      </c>
      <c r="F485">
        <v>15</v>
      </c>
      <c r="G485">
        <v>208.5</v>
      </c>
      <c r="H485">
        <v>231.52</v>
      </c>
      <c r="I485">
        <v>15456.146474880001</v>
      </c>
      <c r="J485">
        <v>25.658871772137871</v>
      </c>
      <c r="K485">
        <v>22.78964465006398</v>
      </c>
      <c r="L485">
        <v>18.814892542571933</v>
      </c>
      <c r="M485">
        <v>17.647387790485698</v>
      </c>
      <c r="N485">
        <v>9.0229999999999997</v>
      </c>
      <c r="O485">
        <v>8.841978287092866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529</v>
      </c>
      <c r="AP485" t="s">
        <v>1313</v>
      </c>
      <c r="AQ485">
        <v>-41.052294721813176</v>
      </c>
      <c r="AR485">
        <v>-50.469543154601723</v>
      </c>
      <c r="AS485">
        <v>-9.9429854872149281</v>
      </c>
      <c r="AT485">
        <v>41.052294721813176</v>
      </c>
      <c r="AU485">
        <v>50.469543154601723</v>
      </c>
      <c r="AV485" t="s">
        <v>1823</v>
      </c>
    </row>
    <row r="486" spans="1:48" x14ac:dyDescent="0.25">
      <c r="A486">
        <v>4.8899999999999995E-9</v>
      </c>
      <c r="B486" t="s">
        <v>524</v>
      </c>
      <c r="C486">
        <v>3</v>
      </c>
      <c r="D486" s="2">
        <v>4</v>
      </c>
      <c r="E486">
        <v>18</v>
      </c>
      <c r="F486">
        <v>25</v>
      </c>
      <c r="G486">
        <v>58</v>
      </c>
      <c r="H486">
        <v>55.34</v>
      </c>
      <c r="I486">
        <v>49979.959242420002</v>
      </c>
      <c r="J486">
        <v>9.2790073775989264</v>
      </c>
      <c r="K486">
        <v>9.2125853171300154</v>
      </c>
      <c r="L486">
        <v>8.0538610727540565</v>
      </c>
      <c r="M486">
        <v>7.8830173273479653</v>
      </c>
      <c r="N486">
        <v>5.9640000000000004</v>
      </c>
      <c r="O486">
        <v>-0.93023255813953554</v>
      </c>
      <c r="P486">
        <v>3.3935670401156486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-0.48991315948187042</v>
      </c>
      <c r="W486" s="37" t="str">
        <f t="shared" si="176"/>
        <v/>
      </c>
      <c r="X486" s="37">
        <f t="shared" si="177"/>
        <v>-0.35590341879131659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3.3935670450056485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524</v>
      </c>
      <c r="AP486" t="s">
        <v>1239</v>
      </c>
      <c r="AQ486">
        <v>48.991315948187044</v>
      </c>
      <c r="AR486">
        <v>35.590341879131657</v>
      </c>
      <c r="AS486">
        <v>4.8066498012287573</v>
      </c>
      <c r="AT486">
        <v>-48.991315948187044</v>
      </c>
      <c r="AU486">
        <v>-35.590341879131657</v>
      </c>
      <c r="AV486" t="s">
        <v>1824</v>
      </c>
    </row>
    <row r="487" spans="1:48" x14ac:dyDescent="0.25">
      <c r="A487">
        <v>4.8999999999999992E-9</v>
      </c>
      <c r="B487" t="s">
        <v>936</v>
      </c>
      <c r="C487">
        <v>4</v>
      </c>
      <c r="D487" s="2">
        <v>0</v>
      </c>
      <c r="E487">
        <v>9</v>
      </c>
      <c r="F487">
        <v>13</v>
      </c>
      <c r="G487">
        <v>306</v>
      </c>
      <c r="H487">
        <v>269</v>
      </c>
      <c r="I487">
        <v>13533.948713</v>
      </c>
      <c r="J487">
        <v>19.247281053234115</v>
      </c>
      <c r="K487">
        <v>16.339670776893641</v>
      </c>
      <c r="L487">
        <v>10.173359142346635</v>
      </c>
      <c r="M487">
        <v>7.6400952076677315</v>
      </c>
      <c r="N487">
        <v>13.976000000000001</v>
      </c>
      <c r="O487">
        <v>26.708975521305543</v>
      </c>
      <c r="P487" t="s">
        <v>137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/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936</v>
      </c>
      <c r="AP487" t="s">
        <v>1313</v>
      </c>
      <c r="AQ487">
        <v>-5.8064120598763536</v>
      </c>
      <c r="AR487">
        <v>18.639944446510427</v>
      </c>
      <c r="AS487">
        <v>13.754646840148709</v>
      </c>
      <c r="AT487">
        <v>5.8064120598763536</v>
      </c>
      <c r="AU487">
        <v>-18.639944446510427</v>
      </c>
      <c r="AV487" t="s">
        <v>1825</v>
      </c>
    </row>
    <row r="488" spans="1:48" x14ac:dyDescent="0.25">
      <c r="A488">
        <v>4.909999999999999E-9</v>
      </c>
      <c r="B488" t="s">
        <v>635</v>
      </c>
      <c r="C488">
        <v>13</v>
      </c>
      <c r="D488" s="2">
        <v>3</v>
      </c>
      <c r="E488">
        <v>13</v>
      </c>
      <c r="F488">
        <v>29</v>
      </c>
      <c r="G488">
        <v>60</v>
      </c>
      <c r="H488">
        <v>62.99</v>
      </c>
      <c r="I488">
        <v>18645.284086250002</v>
      </c>
      <c r="J488">
        <v>13.038708341958186</v>
      </c>
      <c r="K488">
        <v>22.148382559774966</v>
      </c>
      <c r="L488">
        <v>6.749693915052239</v>
      </c>
      <c r="M488">
        <v>7.8905922788927763</v>
      </c>
      <c r="N488">
        <v>2.8439999999999999</v>
      </c>
      <c r="O488">
        <v>-41.239669421487605</v>
      </c>
      <c r="P488">
        <v>3.194157802825845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/>
      </c>
      <c r="V488" s="37" t="str">
        <f t="shared" si="175"/>
        <v/>
      </c>
      <c r="W488" s="37" t="str">
        <f t="shared" si="176"/>
        <v/>
      </c>
      <c r="X488" s="37">
        <f t="shared" si="177"/>
        <v>-0.46020241277845042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3.194157807735845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635</v>
      </c>
      <c r="AP488" t="s">
        <v>1293</v>
      </c>
      <c r="AQ488">
        <v>28.323437282277087</v>
      </c>
      <c r="AR488">
        <v>46.020241277845045</v>
      </c>
      <c r="AS488">
        <v>-4.746785204000636</v>
      </c>
      <c r="AT488">
        <v>-28.323437282277087</v>
      </c>
      <c r="AU488">
        <v>-46.020241277845045</v>
      </c>
      <c r="AV488" t="s">
        <v>1826</v>
      </c>
    </row>
    <row r="489" spans="1:48" x14ac:dyDescent="0.25">
      <c r="A489">
        <v>4.9199999999999987E-9</v>
      </c>
      <c r="B489" t="s">
        <v>446</v>
      </c>
      <c r="C489">
        <v>2</v>
      </c>
      <c r="D489" s="2">
        <v>5</v>
      </c>
      <c r="E489">
        <v>8</v>
      </c>
      <c r="F489">
        <v>15</v>
      </c>
      <c r="G489">
        <v>86</v>
      </c>
      <c r="H489">
        <v>91.31</v>
      </c>
      <c r="I489">
        <v>28802.444724199999</v>
      </c>
      <c r="J489">
        <v>25.881519274376419</v>
      </c>
      <c r="K489">
        <v>24.278117521935656</v>
      </c>
      <c r="L489">
        <v>16.02680105932793</v>
      </c>
      <c r="M489">
        <v>15.014617601560387</v>
      </c>
      <c r="N489">
        <v>3.528</v>
      </c>
      <c r="O489">
        <v>5.6287425149700647</v>
      </c>
      <c r="P489">
        <v>2.7401160880516922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2.7401160929716921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446</v>
      </c>
      <c r="AP489" t="s">
        <v>1250</v>
      </c>
      <c r="AQ489">
        <v>-42.276235563161045</v>
      </c>
      <c r="AR489">
        <v>-28.172160865135098</v>
      </c>
      <c r="AS489">
        <v>-5.815354287591723</v>
      </c>
      <c r="AT489">
        <v>42.276235563161045</v>
      </c>
      <c r="AU489">
        <v>28.172160865135098</v>
      </c>
      <c r="AV489" t="s">
        <v>1827</v>
      </c>
    </row>
    <row r="490" spans="1:48" x14ac:dyDescent="0.25">
      <c r="A490">
        <v>4.9299999999999985E-9</v>
      </c>
      <c r="B490" t="s">
        <v>937</v>
      </c>
      <c r="C490">
        <v>9</v>
      </c>
      <c r="D490" s="2">
        <v>1</v>
      </c>
      <c r="E490">
        <v>12</v>
      </c>
      <c r="F490">
        <v>22</v>
      </c>
      <c r="G490">
        <v>87.5</v>
      </c>
      <c r="H490">
        <v>86.93</v>
      </c>
      <c r="I490">
        <v>35228.105714880003</v>
      </c>
      <c r="J490">
        <v>37.054560954816708</v>
      </c>
      <c r="K490" t="s">
        <v>1238</v>
      </c>
      <c r="L490">
        <v>22.257322925577416</v>
      </c>
      <c r="M490">
        <v>21.389853659418829</v>
      </c>
      <c r="N490">
        <v>2.3460000000000001</v>
      </c>
      <c r="O490">
        <v>50.095969289827266</v>
      </c>
      <c r="P490">
        <v>4.0802944898193942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4.0802944947493947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>
        <f t="shared" si="183"/>
        <v>50.095969294757268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937</v>
      </c>
      <c r="AP490" t="s">
        <v>1254</v>
      </c>
      <c r="AQ490">
        <v>-103.69683043747951</v>
      </c>
      <c r="AR490">
        <v>-77.999911765548319</v>
      </c>
      <c r="AS490">
        <v>0.65569998849648314</v>
      </c>
      <c r="AT490">
        <v>103.69683043747951</v>
      </c>
      <c r="AU490">
        <v>77.999911765548319</v>
      </c>
      <c r="AV490" t="s">
        <v>1828</v>
      </c>
    </row>
    <row r="491" spans="1:48" x14ac:dyDescent="0.25">
      <c r="A491">
        <v>4.9399999999999982E-9</v>
      </c>
      <c r="B491" t="s">
        <v>392</v>
      </c>
      <c r="C491">
        <v>10</v>
      </c>
      <c r="D491" s="2">
        <v>5</v>
      </c>
      <c r="E491">
        <v>18</v>
      </c>
      <c r="F491">
        <v>33</v>
      </c>
      <c r="G491">
        <v>47.5</v>
      </c>
      <c r="H491">
        <v>48.98</v>
      </c>
      <c r="I491">
        <v>215811.12193756</v>
      </c>
      <c r="J491">
        <v>10.59027027027027</v>
      </c>
      <c r="K491">
        <v>10.831490490933215</v>
      </c>
      <c r="L491" t="s">
        <v>1238</v>
      </c>
      <c r="M491" t="s">
        <v>1238</v>
      </c>
      <c r="N491">
        <v>4.625</v>
      </c>
      <c r="O491">
        <v>13.63636363636363</v>
      </c>
      <c r="P491">
        <v>4.2445896284197637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-0.41783023953225129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4.2445896333597641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392</v>
      </c>
      <c r="AP491" t="s">
        <v>1246</v>
      </c>
      <c r="AQ491">
        <v>41.783023953225126</v>
      </c>
      <c r="AR491" t="e">
        <v>#VALUE!</v>
      </c>
      <c r="AS491">
        <v>-3.0216414863209362</v>
      </c>
      <c r="AT491">
        <v>-41.783023953225126</v>
      </c>
      <c r="AU491" t="e">
        <v>#VALUE!</v>
      </c>
      <c r="AV491" t="s">
        <v>1829</v>
      </c>
    </row>
    <row r="492" spans="1:48" x14ac:dyDescent="0.25">
      <c r="A492">
        <v>4.949999999999998E-9</v>
      </c>
      <c r="B492" t="s">
        <v>444</v>
      </c>
      <c r="C492">
        <v>3</v>
      </c>
      <c r="D492" s="2">
        <v>1</v>
      </c>
      <c r="E492">
        <v>5</v>
      </c>
      <c r="F492">
        <v>9</v>
      </c>
      <c r="G492">
        <v>150</v>
      </c>
      <c r="H492">
        <v>148.77000000000001</v>
      </c>
      <c r="I492">
        <v>9450.9726369300006</v>
      </c>
      <c r="J492">
        <v>9.8139718978824462</v>
      </c>
      <c r="K492">
        <v>8.9115850005990183</v>
      </c>
      <c r="L492">
        <v>8.4155989902259574</v>
      </c>
      <c r="M492">
        <v>7.9636213667242908</v>
      </c>
      <c r="N492">
        <v>15.159000000000001</v>
      </c>
      <c r="O492">
        <v>-6.5963060685979274E-3</v>
      </c>
      <c r="P492">
        <v>3.3024131209249177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-0.46050501798179022</v>
      </c>
      <c r="W492" s="37" t="str">
        <f t="shared" si="176"/>
        <v/>
      </c>
      <c r="X492" s="37">
        <f t="shared" si="177"/>
        <v>-0.32697392102217682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3.3024131258749176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444</v>
      </c>
      <c r="AP492" t="s">
        <v>1248</v>
      </c>
      <c r="AQ492">
        <v>46.05050179817902</v>
      </c>
      <c r="AR492">
        <v>32.697392102217684</v>
      </c>
      <c r="AS492">
        <v>0.82677959265979872</v>
      </c>
      <c r="AT492">
        <v>-46.05050179817902</v>
      </c>
      <c r="AU492">
        <v>-32.697392102217684</v>
      </c>
      <c r="AV492" t="s">
        <v>1830</v>
      </c>
    </row>
    <row r="493" spans="1:48" x14ac:dyDescent="0.25">
      <c r="A493">
        <v>4.9599999999999978E-9</v>
      </c>
      <c r="B493" t="s">
        <v>351</v>
      </c>
      <c r="C493">
        <v>14</v>
      </c>
      <c r="D493" s="2">
        <v>1</v>
      </c>
      <c r="E493">
        <v>3</v>
      </c>
      <c r="F493">
        <v>18</v>
      </c>
      <c r="G493">
        <v>220</v>
      </c>
      <c r="H493">
        <v>195.01</v>
      </c>
      <c r="I493">
        <v>25155.210424639998</v>
      </c>
      <c r="J493">
        <v>18.507165227294294</v>
      </c>
      <c r="K493">
        <v>16.656132558934061</v>
      </c>
      <c r="L493">
        <v>13.595986970094556</v>
      </c>
      <c r="M493">
        <v>12.416146869046532</v>
      </c>
      <c r="N493">
        <v>10.537000000000001</v>
      </c>
      <c r="O493">
        <v>8.2939362795477933</v>
      </c>
      <c r="P493">
        <v>1.4327470386134045</v>
      </c>
      <c r="Q493" s="36">
        <f t="shared" si="170"/>
        <v>77.777777782737772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351</v>
      </c>
      <c r="AP493" t="s">
        <v>1246</v>
      </c>
      <c r="AQ493">
        <v>-1.7378373954945348</v>
      </c>
      <c r="AR493">
        <v>-8.7320559230998462</v>
      </c>
      <c r="AS493">
        <v>12.814727449874376</v>
      </c>
      <c r="AT493">
        <v>1.7378373954945348</v>
      </c>
      <c r="AU493">
        <v>8.7320559230998462</v>
      </c>
      <c r="AV493" t="s">
        <v>1831</v>
      </c>
    </row>
    <row r="494" spans="1:48" x14ac:dyDescent="0.25">
      <c r="A494">
        <v>4.9699999999999975E-9</v>
      </c>
      <c r="B494" t="s">
        <v>497</v>
      </c>
      <c r="C494">
        <v>10</v>
      </c>
      <c r="D494" s="2">
        <v>1</v>
      </c>
      <c r="E494">
        <v>3</v>
      </c>
      <c r="F494">
        <v>14</v>
      </c>
      <c r="G494">
        <v>127.5</v>
      </c>
      <c r="H494">
        <v>111.9</v>
      </c>
      <c r="I494">
        <v>47471.581053900009</v>
      </c>
      <c r="J494">
        <v>25.956854558107171</v>
      </c>
      <c r="K494">
        <v>23.503465658475111</v>
      </c>
      <c r="L494">
        <v>13.203326028395352</v>
      </c>
      <c r="M494">
        <v>12.111729226359842</v>
      </c>
      <c r="N494">
        <v>4.3109999999999999</v>
      </c>
      <c r="O494">
        <v>2.642857142857137</v>
      </c>
      <c r="P494">
        <v>1.9436997319034854</v>
      </c>
      <c r="Q494" s="36">
        <f t="shared" si="170"/>
        <v>71.428571433541435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497</v>
      </c>
      <c r="AP494" t="s">
        <v>1244</v>
      </c>
      <c r="AQ494">
        <v>-42.6903696972768</v>
      </c>
      <c r="AR494">
        <v>-5.5918034673152484</v>
      </c>
      <c r="AS494">
        <v>13.94101876675602</v>
      </c>
      <c r="AT494">
        <v>42.6903696972768</v>
      </c>
      <c r="AU494">
        <v>5.5918034673152484</v>
      </c>
      <c r="AV494" t="s">
        <v>1832</v>
      </c>
    </row>
    <row r="495" spans="1:48" x14ac:dyDescent="0.25">
      <c r="A495">
        <v>4.9799999999999973E-9</v>
      </c>
      <c r="B495" t="s">
        <v>445</v>
      </c>
      <c r="C495">
        <v>18</v>
      </c>
      <c r="D495" s="2">
        <v>0</v>
      </c>
      <c r="E495">
        <v>6</v>
      </c>
      <c r="F495">
        <v>24</v>
      </c>
      <c r="G495">
        <v>30</v>
      </c>
      <c r="H495">
        <v>24.99</v>
      </c>
      <c r="I495">
        <v>30288.439726019998</v>
      </c>
      <c r="J495">
        <v>26.727272727272723</v>
      </c>
      <c r="K495">
        <v>23.117483811285847</v>
      </c>
      <c r="L495">
        <v>11.098972752572337</v>
      </c>
      <c r="M495">
        <v>10.49995838209343</v>
      </c>
      <c r="N495">
        <v>0.93500000000000005</v>
      </c>
      <c r="O495">
        <v>18.354430379746837</v>
      </c>
      <c r="P495">
        <v>6.6586634653861552</v>
      </c>
      <c r="Q495" s="36">
        <f t="shared" si="170"/>
        <v>75.000000004979995</v>
      </c>
      <c r="R495" t="str">
        <f t="shared" si="171"/>
        <v xml:space="preserve"> </v>
      </c>
      <c r="S495" s="37">
        <f t="shared" si="172"/>
        <v>0.20048019705683087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6.6586634703661556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445</v>
      </c>
      <c r="AP495" t="s">
        <v>1295</v>
      </c>
      <c r="AQ495">
        <v>-46.925522810056265</v>
      </c>
      <c r="AR495">
        <v>11.23747553773482</v>
      </c>
      <c r="AS495">
        <v>20.048019207683087</v>
      </c>
      <c r="AT495">
        <v>46.925522810056265</v>
      </c>
      <c r="AU495">
        <v>-11.23747553773482</v>
      </c>
      <c r="AV495" t="s">
        <v>1833</v>
      </c>
    </row>
    <row r="496" spans="1:48" x14ac:dyDescent="0.25">
      <c r="A496">
        <v>4.989999999999997E-9</v>
      </c>
      <c r="B496" t="s">
        <v>255</v>
      </c>
      <c r="C496">
        <v>19</v>
      </c>
      <c r="D496" s="2">
        <v>2</v>
      </c>
      <c r="E496">
        <v>15</v>
      </c>
      <c r="F496">
        <v>36</v>
      </c>
      <c r="G496">
        <v>122</v>
      </c>
      <c r="H496">
        <v>115.57</v>
      </c>
      <c r="I496">
        <v>328713.91112559999</v>
      </c>
      <c r="J496">
        <v>23.883033684645586</v>
      </c>
      <c r="K496">
        <v>23.37580906148867</v>
      </c>
      <c r="L496">
        <v>12.16465812279896</v>
      </c>
      <c r="M496">
        <v>12.117605226070562</v>
      </c>
      <c r="N496">
        <v>4.944</v>
      </c>
      <c r="O496">
        <v>0.69246435845213461</v>
      </c>
      <c r="P496">
        <v>1.840443021545384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255</v>
      </c>
      <c r="AP496" t="s">
        <v>1239</v>
      </c>
      <c r="AQ496">
        <v>-31.290133722701086</v>
      </c>
      <c r="AR496">
        <v>2.7148017865180174</v>
      </c>
      <c r="AS496">
        <v>5.5637276109717027</v>
      </c>
      <c r="AT496">
        <v>31.290133722701086</v>
      </c>
      <c r="AU496">
        <v>-2.7148017865180174</v>
      </c>
      <c r="AV496" t="s">
        <v>1834</v>
      </c>
    </row>
    <row r="497" spans="1:48" x14ac:dyDescent="0.25">
      <c r="A497">
        <v>4.9999999999999968E-9</v>
      </c>
      <c r="B497" t="s">
        <v>634</v>
      </c>
      <c r="C497">
        <v>7</v>
      </c>
      <c r="D497" s="2">
        <v>1</v>
      </c>
      <c r="E497">
        <v>8</v>
      </c>
      <c r="F497">
        <v>16</v>
      </c>
      <c r="G497">
        <v>43</v>
      </c>
      <c r="H497">
        <v>37.92</v>
      </c>
      <c r="I497">
        <v>9758.3918035200022</v>
      </c>
      <c r="J497">
        <v>9.5396226415094336</v>
      </c>
      <c r="K497">
        <v>10.530408219938906</v>
      </c>
      <c r="L497">
        <v>6.1734385420004259</v>
      </c>
      <c r="M497">
        <v>6.4065424753705784</v>
      </c>
      <c r="N497">
        <v>3.9750000000000001</v>
      </c>
      <c r="O497">
        <v>-2.811735941320288</v>
      </c>
      <c r="P497">
        <v>5.6909282700421935</v>
      </c>
      <c r="Q497" s="36" t="str">
        <f t="shared" si="170"/>
        <v xml:space="preserve"> </v>
      </c>
      <c r="R497" t="str">
        <f t="shared" si="171"/>
        <v xml:space="preserve"> </v>
      </c>
      <c r="S497" s="37" t="str">
        <f t="shared" si="172"/>
        <v/>
      </c>
      <c r="T497" s="37" t="str">
        <f t="shared" si="173"/>
        <v/>
      </c>
      <c r="U497" s="37" t="str">
        <f t="shared" si="174"/>
        <v/>
      </c>
      <c r="V497" s="37">
        <f t="shared" si="175"/>
        <v>-0.47558658217147409</v>
      </c>
      <c r="W497" s="37" t="str">
        <f t="shared" si="176"/>
        <v/>
      </c>
      <c r="X497" s="37">
        <f t="shared" si="177"/>
        <v>-0.50628765218510507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5.6909282750421939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634</v>
      </c>
      <c r="AP497" t="s">
        <v>1242</v>
      </c>
      <c r="AQ497">
        <v>47.558658217147411</v>
      </c>
      <c r="AR497">
        <v>50.628765218510509</v>
      </c>
      <c r="AS497">
        <v>13.396624472573837</v>
      </c>
      <c r="AT497">
        <v>-47.558658217147411</v>
      </c>
      <c r="AU497">
        <v>-50.628765218510509</v>
      </c>
      <c r="AV497" t="s">
        <v>1835</v>
      </c>
    </row>
    <row r="498" spans="1:48" x14ac:dyDescent="0.25">
      <c r="A498">
        <v>5.0099999999999966E-9</v>
      </c>
      <c r="B498" t="s">
        <v>558</v>
      </c>
      <c r="C498">
        <v>1</v>
      </c>
      <c r="D498" s="2">
        <v>7</v>
      </c>
      <c r="E498">
        <v>14</v>
      </c>
      <c r="F498">
        <v>22</v>
      </c>
      <c r="G498">
        <v>20</v>
      </c>
      <c r="H498">
        <v>22.76</v>
      </c>
      <c r="I498">
        <v>9647.759455880001</v>
      </c>
      <c r="J498">
        <v>12.96127562642369</v>
      </c>
      <c r="K498">
        <v>11.738009283135638</v>
      </c>
      <c r="L498">
        <v>9.078830558125194</v>
      </c>
      <c r="M498">
        <v>8.7840449962818852</v>
      </c>
      <c r="N498">
        <v>1.756</v>
      </c>
      <c r="O498">
        <v>-8.5416666666666625</v>
      </c>
      <c r="P498">
        <v>3.5588752196836553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 t="str">
        <f t="shared" si="175"/>
        <v/>
      </c>
      <c r="W498" s="37" t="str">
        <f t="shared" si="176"/>
        <v/>
      </c>
      <c r="X498" s="37" t="str">
        <f t="shared" si="177"/>
        <v/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3.5588752246936552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558</v>
      </c>
      <c r="AP498" t="s">
        <v>1293</v>
      </c>
      <c r="AQ498">
        <v>28.749101446690663</v>
      </c>
      <c r="AR498">
        <v>27.393287877242578</v>
      </c>
      <c r="AS498">
        <v>-12.126537785588754</v>
      </c>
      <c r="AT498">
        <v>-28.749101446690663</v>
      </c>
      <c r="AU498">
        <v>-27.393287877242578</v>
      </c>
      <c r="AV498" t="s">
        <v>1836</v>
      </c>
    </row>
    <row r="499" spans="1:48" x14ac:dyDescent="0.25">
      <c r="A499">
        <v>5.0199999999999963E-9</v>
      </c>
      <c r="B499" t="s">
        <v>443</v>
      </c>
      <c r="C499">
        <v>10</v>
      </c>
      <c r="D499" s="2">
        <v>1</v>
      </c>
      <c r="E499">
        <v>3</v>
      </c>
      <c r="F499">
        <v>14</v>
      </c>
      <c r="G499">
        <v>30</v>
      </c>
      <c r="H499">
        <v>27.59</v>
      </c>
      <c r="I499">
        <v>20552.604877409998</v>
      </c>
      <c r="J499" t="s">
        <v>1238</v>
      </c>
      <c r="K499">
        <v>32.767220902612827</v>
      </c>
      <c r="L499">
        <v>19.30705447996398</v>
      </c>
      <c r="M499">
        <v>15.801209354812272</v>
      </c>
      <c r="N499">
        <v>0.52600000000000002</v>
      </c>
      <c r="O499">
        <v>-55.423728813559315</v>
      </c>
      <c r="P499">
        <v>4.9691917361362812</v>
      </c>
      <c r="Q499" s="36">
        <f t="shared" si="170"/>
        <v>71.428571433591429</v>
      </c>
      <c r="R499" t="str">
        <f t="shared" si="171"/>
        <v xml:space="preserve"> </v>
      </c>
      <c r="S499" s="37" t="str">
        <f t="shared" si="172"/>
        <v/>
      </c>
      <c r="T499" s="37" t="str">
        <f t="shared" si="173"/>
        <v/>
      </c>
      <c r="U499" s="37" t="str">
        <f t="shared" si="174"/>
        <v xml:space="preserve"> </v>
      </c>
      <c r="V499" s="37" t="str">
        <f t="shared" si="175"/>
        <v xml:space="preserve"> </v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4.9691917411562816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>
        <f t="shared" si="184"/>
        <v>-55.423728808539316</v>
      </c>
      <c r="AM499" t="str">
        <f t="shared" si="192"/>
        <v xml:space="preserve"> </v>
      </c>
      <c r="AN499" t="str">
        <f t="shared" si="193"/>
        <v xml:space="preserve"> </v>
      </c>
      <c r="AO499" t="s">
        <v>443</v>
      </c>
      <c r="AP499" t="s">
        <v>1254</v>
      </c>
      <c r="AQ499" t="e">
        <v>#VALUE!</v>
      </c>
      <c r="AR499">
        <v>-54.405541285332589</v>
      </c>
      <c r="AS499">
        <v>8.7350489307720167</v>
      </c>
      <c r="AT499" t="e">
        <v>#VALUE!</v>
      </c>
      <c r="AU499">
        <v>54.405541285332589</v>
      </c>
      <c r="AV499" t="s">
        <v>1837</v>
      </c>
    </row>
    <row r="500" spans="1:48" x14ac:dyDescent="0.25">
      <c r="A500">
        <v>5.0299999999999961E-9</v>
      </c>
      <c r="B500" t="s">
        <v>608</v>
      </c>
      <c r="C500">
        <v>12</v>
      </c>
      <c r="D500" s="2">
        <v>0</v>
      </c>
      <c r="E500">
        <v>7</v>
      </c>
      <c r="F500">
        <v>19</v>
      </c>
      <c r="G500">
        <v>139</v>
      </c>
      <c r="H500">
        <v>116.6</v>
      </c>
      <c r="I500">
        <v>12548.0179044</v>
      </c>
      <c r="J500">
        <v>20.670093954972522</v>
      </c>
      <c r="K500">
        <v>16.424848570221158</v>
      </c>
      <c r="L500">
        <v>11.245900313833431</v>
      </c>
      <c r="M500">
        <v>9.7962021516574609</v>
      </c>
      <c r="N500">
        <v>5.641</v>
      </c>
      <c r="O500">
        <v>-13.746177370030582</v>
      </c>
      <c r="P500">
        <v>3.6552315608919388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0.19210978204543741</v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3.6552315659219388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608</v>
      </c>
      <c r="AP500" t="s">
        <v>1248</v>
      </c>
      <c r="AQ500">
        <v>-13.627918263743343</v>
      </c>
      <c r="AR500">
        <v>10.062442357515843</v>
      </c>
      <c r="AS500">
        <v>19.21097770154374</v>
      </c>
      <c r="AT500">
        <v>13.627918263743343</v>
      </c>
      <c r="AU500">
        <v>-10.062442357515843</v>
      </c>
      <c r="AV500" t="s">
        <v>1838</v>
      </c>
    </row>
    <row r="501" spans="1:48" x14ac:dyDescent="0.25">
      <c r="A501">
        <v>5.0399999999999958E-9</v>
      </c>
      <c r="B501" t="s">
        <v>669</v>
      </c>
      <c r="C501">
        <v>19</v>
      </c>
      <c r="D501" s="2">
        <v>0</v>
      </c>
      <c r="E501">
        <v>13</v>
      </c>
      <c r="F501">
        <v>32</v>
      </c>
      <c r="G501">
        <v>65.5</v>
      </c>
      <c r="H501">
        <v>53.77</v>
      </c>
      <c r="I501">
        <v>5455.3433739299999</v>
      </c>
      <c r="J501">
        <v>12.132220216606498</v>
      </c>
      <c r="K501">
        <v>8.38845553822153</v>
      </c>
      <c r="L501">
        <v>5.2643524239085666</v>
      </c>
      <c r="M501">
        <v>4.3790616033755274</v>
      </c>
      <c r="N501">
        <v>4.4320000000000004</v>
      </c>
      <c r="O501">
        <v>-40.108108108108105</v>
      </c>
      <c r="P501">
        <v>1.4487632508833923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0.21815139057096514</v>
      </c>
      <c r="T501" s="37" t="str">
        <f t="shared" si="173"/>
        <v/>
      </c>
      <c r="U501" s="37" t="str">
        <f t="shared" si="174"/>
        <v/>
      </c>
      <c r="V501" s="37">
        <f t="shared" si="175"/>
        <v>-0.33306595986775211</v>
      </c>
      <c r="W501" s="37" t="str">
        <f t="shared" si="176"/>
        <v/>
      </c>
      <c r="X501" s="37">
        <f t="shared" si="177"/>
        <v>-0.57899057757676597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669</v>
      </c>
      <c r="AP501" t="s">
        <v>1295</v>
      </c>
      <c r="AQ501">
        <v>33.306595986775214</v>
      </c>
      <c r="AR501">
        <v>57.899057757676594</v>
      </c>
      <c r="AS501">
        <v>21.815138553096514</v>
      </c>
      <c r="AT501">
        <v>-33.306595986775214</v>
      </c>
      <c r="AU501">
        <v>-57.899057757676594</v>
      </c>
      <c r="AV501" t="s">
        <v>1839</v>
      </c>
    </row>
    <row r="502" spans="1:48" x14ac:dyDescent="0.25">
      <c r="A502">
        <v>5.0499999999999956E-9</v>
      </c>
      <c r="B502" t="s">
        <v>938</v>
      </c>
      <c r="C502">
        <v>4</v>
      </c>
      <c r="D502" s="2">
        <v>1</v>
      </c>
      <c r="E502">
        <v>11</v>
      </c>
      <c r="F502">
        <v>16</v>
      </c>
      <c r="G502">
        <v>62</v>
      </c>
      <c r="H502">
        <v>62.83</v>
      </c>
      <c r="I502">
        <v>32358.121212889997</v>
      </c>
      <c r="J502">
        <v>24.035960214231064</v>
      </c>
      <c r="K502">
        <v>22.511644571838051</v>
      </c>
      <c r="L502">
        <v>13.232904896751407</v>
      </c>
      <c r="M502">
        <v>12.216813089328202</v>
      </c>
      <c r="N502">
        <v>2.6139999999999999</v>
      </c>
      <c r="O502">
        <v>5.8299595141700271</v>
      </c>
      <c r="P502">
        <v>2.737545758395671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2.737545763445671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938</v>
      </c>
      <c r="AP502" t="s">
        <v>1250</v>
      </c>
      <c r="AQ502">
        <v>-32.130803496237178</v>
      </c>
      <c r="AR502">
        <v>-5.8283564424914225</v>
      </c>
      <c r="AS502">
        <v>-1.3210249880630243</v>
      </c>
      <c r="AT502">
        <v>32.130803496237178</v>
      </c>
      <c r="AU502">
        <v>5.8283564424914225</v>
      </c>
      <c r="AV502" t="s">
        <v>1840</v>
      </c>
    </row>
    <row r="503" spans="1:48" x14ac:dyDescent="0.25">
      <c r="A503">
        <v>5.0599999999999953E-9</v>
      </c>
      <c r="B503" t="s">
        <v>501</v>
      </c>
      <c r="C503">
        <v>12</v>
      </c>
      <c r="D503" s="2">
        <v>2</v>
      </c>
      <c r="E503">
        <v>12</v>
      </c>
      <c r="F503">
        <v>26</v>
      </c>
      <c r="G503">
        <v>128</v>
      </c>
      <c r="H503">
        <v>104.39</v>
      </c>
      <c r="I503">
        <v>26369.409121770001</v>
      </c>
      <c r="J503">
        <v>27.674973488865323</v>
      </c>
      <c r="K503">
        <v>26.261635220125786</v>
      </c>
      <c r="L503">
        <v>23.442363506202309</v>
      </c>
      <c r="M503">
        <v>22.876798105523314</v>
      </c>
      <c r="N503">
        <v>3.9750000000000001</v>
      </c>
      <c r="O503">
        <v>14.224137931034486</v>
      </c>
      <c r="P503">
        <v>1.4100967525625059</v>
      </c>
      <c r="Q503" s="36" t="str">
        <f t="shared" si="170"/>
        <v xml:space="preserve"> </v>
      </c>
      <c r="R503" t="str">
        <f t="shared" si="171"/>
        <v xml:space="preserve"> </v>
      </c>
      <c r="S503" s="37">
        <f t="shared" si="172"/>
        <v>0.2261710942447879</v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501</v>
      </c>
      <c r="AP503" t="s">
        <v>1293</v>
      </c>
      <c r="AQ503">
        <v>-52.135236172332775</v>
      </c>
      <c r="AR503">
        <v>-87.477112572453237</v>
      </c>
      <c r="AS503">
        <v>22.617108918478792</v>
      </c>
      <c r="AT503">
        <v>52.135236172332775</v>
      </c>
      <c r="AU503">
        <v>87.477112572453237</v>
      </c>
      <c r="AV503" t="s">
        <v>1841</v>
      </c>
    </row>
    <row r="504" spans="1:48" x14ac:dyDescent="0.25">
      <c r="A504">
        <v>5.0699999999999951E-9</v>
      </c>
      <c r="B504" t="s">
        <v>235</v>
      </c>
      <c r="C504">
        <v>5</v>
      </c>
      <c r="D504">
        <v>3</v>
      </c>
      <c r="E504">
        <v>21</v>
      </c>
      <c r="F504">
        <v>29</v>
      </c>
      <c r="G504">
        <v>78.5</v>
      </c>
      <c r="H504">
        <v>73.73</v>
      </c>
      <c r="I504">
        <v>311959.46705662005</v>
      </c>
      <c r="J504">
        <v>23.62383851329702</v>
      </c>
      <c r="K504">
        <v>16.07018308631212</v>
      </c>
      <c r="L504">
        <v>8.995023234548901</v>
      </c>
      <c r="M504">
        <v>7.1882806088817892</v>
      </c>
      <c r="N504">
        <v>3.121</v>
      </c>
      <c r="O504">
        <v>-37.791508869842538</v>
      </c>
      <c r="P504">
        <v>4.8487725484877249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 t="str">
        <f t="shared" si="177"/>
        <v/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4.8487725535577253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235</v>
      </c>
      <c r="AP504" t="s">
        <v>1295</v>
      </c>
      <c r="AQ504">
        <v>-29.865282543576811</v>
      </c>
      <c r="AR504">
        <v>28.063525544718026</v>
      </c>
      <c r="AS504">
        <v>6.4695510646955112</v>
      </c>
      <c r="AT504">
        <v>29.865282543576811</v>
      </c>
      <c r="AU504">
        <v>-28.063525544718026</v>
      </c>
      <c r="AV504" t="s">
        <v>1842</v>
      </c>
    </row>
    <row r="505" spans="1:48" x14ac:dyDescent="0.25">
      <c r="A505">
        <v>5.0799999999999949E-9</v>
      </c>
      <c r="B505" t="s">
        <v>502</v>
      </c>
      <c r="C505">
        <v>9</v>
      </c>
      <c r="D505">
        <v>1</v>
      </c>
      <c r="E505">
        <v>8</v>
      </c>
      <c r="F505">
        <v>18</v>
      </c>
      <c r="G505">
        <v>60</v>
      </c>
      <c r="H505">
        <v>51.42</v>
      </c>
      <c r="I505">
        <v>11527.51371888</v>
      </c>
      <c r="J505">
        <v>21.49665551839465</v>
      </c>
      <c r="K505">
        <v>19.150837988826815</v>
      </c>
      <c r="L505">
        <v>14.662299801643526</v>
      </c>
      <c r="M505">
        <v>13.514688659345756</v>
      </c>
      <c r="N505">
        <v>2.3919999999999999</v>
      </c>
      <c r="O505">
        <v>19.004975124378092</v>
      </c>
      <c r="P505">
        <v>0.74484636328276932</v>
      </c>
      <c r="Q505" s="36" t="str">
        <f t="shared" si="170"/>
        <v xml:space="preserve"> </v>
      </c>
      <c r="R505" t="str">
        <f t="shared" si="171"/>
        <v xml:space="preserve"> </v>
      </c>
      <c r="S505" s="37">
        <f t="shared" si="172"/>
        <v>0.16686114860392068</v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502</v>
      </c>
      <c r="AP505" t="s">
        <v>1313</v>
      </c>
      <c r="AQ505">
        <v>-18.17170359791147</v>
      </c>
      <c r="AR505">
        <v>-17.259747710869711</v>
      </c>
      <c r="AS505">
        <v>16.686114352392067</v>
      </c>
      <c r="AT505">
        <v>18.17170359791147</v>
      </c>
      <c r="AU505">
        <v>17.259747710869711</v>
      </c>
      <c r="AV505" t="s">
        <v>1843</v>
      </c>
    </row>
    <row r="506" spans="1:48" x14ac:dyDescent="0.25">
      <c r="A506">
        <v>5.0899999999999946E-9</v>
      </c>
      <c r="B506" t="s">
        <v>447</v>
      </c>
      <c r="C506">
        <v>3</v>
      </c>
      <c r="D506">
        <v>0</v>
      </c>
      <c r="E506">
        <v>4</v>
      </c>
      <c r="F506">
        <v>7</v>
      </c>
      <c r="G506">
        <v>38</v>
      </c>
      <c r="H506">
        <v>31.06</v>
      </c>
      <c r="I506">
        <v>6873.0789589799997</v>
      </c>
      <c r="J506">
        <v>7.9907383586313347</v>
      </c>
      <c r="K506">
        <v>7.5443283944619868</v>
      </c>
      <c r="L506">
        <v>7.1373010349909665</v>
      </c>
      <c r="M506">
        <v>6.9432800433179995</v>
      </c>
      <c r="N506">
        <v>3.887</v>
      </c>
      <c r="O506">
        <v>12.341040462427747</v>
      </c>
      <c r="P506">
        <v>3.2936252414681269</v>
      </c>
      <c r="Q506" s="36" t="str">
        <f t="shared" si="170"/>
        <v xml:space="preserve"> </v>
      </c>
      <c r="R506" t="str">
        <f t="shared" si="171"/>
        <v xml:space="preserve"> </v>
      </c>
      <c r="S506" s="37">
        <f t="shared" si="172"/>
        <v>0.22343851120719263</v>
      </c>
      <c r="T506" s="37" t="str">
        <f t="shared" si="173"/>
        <v/>
      </c>
      <c r="U506" s="37" t="str">
        <f t="shared" si="174"/>
        <v/>
      </c>
      <c r="V506" s="37">
        <f t="shared" si="175"/>
        <v>-0.56073205711622176</v>
      </c>
      <c r="W506" s="37" t="str">
        <f t="shared" si="176"/>
        <v/>
      </c>
      <c r="X506" s="37">
        <f t="shared" si="177"/>
        <v>-0.42920406073966766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3.2936252465581268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447</v>
      </c>
      <c r="AP506" t="s">
        <v>1293</v>
      </c>
      <c r="AQ506">
        <v>56.07320571162218</v>
      </c>
      <c r="AR506">
        <v>42.920406073966767</v>
      </c>
      <c r="AS506">
        <v>22.343850611719262</v>
      </c>
      <c r="AT506">
        <v>-56.07320571162218</v>
      </c>
      <c r="AU506">
        <v>-42.920406073966767</v>
      </c>
      <c r="AV506" t="s">
        <v>1844</v>
      </c>
    </row>
    <row r="507" spans="1:48" x14ac:dyDescent="0.25">
      <c r="A507">
        <v>5.0999999999999944E-9</v>
      </c>
      <c r="B507" t="s">
        <v>625</v>
      </c>
      <c r="C507">
        <v>9</v>
      </c>
      <c r="D507">
        <v>1</v>
      </c>
      <c r="E507">
        <v>7</v>
      </c>
      <c r="F507">
        <v>17</v>
      </c>
      <c r="G507">
        <v>85</v>
      </c>
      <c r="H507">
        <v>78.06</v>
      </c>
      <c r="I507">
        <v>14053.072014360001</v>
      </c>
      <c r="J507">
        <v>24.702531645569621</v>
      </c>
      <c r="K507">
        <v>21.380443714050944</v>
      </c>
      <c r="L507">
        <v>16.241938520504725</v>
      </c>
      <c r="M507">
        <v>14.324441807156161</v>
      </c>
      <c r="N507">
        <v>3.16</v>
      </c>
      <c r="O507">
        <v>9.7222222222222303</v>
      </c>
      <c r="P507">
        <v>1.382270048680502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625</v>
      </c>
      <c r="AP507" t="s">
        <v>1244</v>
      </c>
      <c r="AQ507">
        <v>-35.795088926292664</v>
      </c>
      <c r="AR507">
        <v>-29.892693439289687</v>
      </c>
      <c r="AS507">
        <v>8.8905969766845949</v>
      </c>
      <c r="AT507">
        <v>35.795088926292664</v>
      </c>
      <c r="AU507">
        <v>29.892693439289687</v>
      </c>
      <c r="AV507" t="s">
        <v>1845</v>
      </c>
    </row>
    <row r="508" spans="1:48" x14ac:dyDescent="0.25">
      <c r="A508">
        <v>5.1099999999999941E-9</v>
      </c>
      <c r="B508" t="s">
        <v>562</v>
      </c>
      <c r="C508">
        <v>10</v>
      </c>
      <c r="D508">
        <v>1</v>
      </c>
      <c r="E508">
        <v>16</v>
      </c>
      <c r="F508">
        <v>27</v>
      </c>
      <c r="G508">
        <v>119</v>
      </c>
      <c r="H508">
        <v>110.54</v>
      </c>
      <c r="I508">
        <v>33635.745699599996</v>
      </c>
      <c r="J508">
        <v>28.497035318381027</v>
      </c>
      <c r="K508">
        <v>25.94835680751174</v>
      </c>
      <c r="L508">
        <v>21.288199816643186</v>
      </c>
      <c r="M508">
        <v>19.982971641202006</v>
      </c>
      <c r="N508">
        <v>3.879</v>
      </c>
      <c r="O508">
        <v>22.365930599369086</v>
      </c>
      <c r="P508">
        <v>1.6609372172969059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562</v>
      </c>
      <c r="AP508" t="s">
        <v>1248</v>
      </c>
      <c r="AQ508">
        <v>-56.65428550880096</v>
      </c>
      <c r="AR508">
        <v>-70.249481560754433</v>
      </c>
      <c r="AS508">
        <v>7.6533381581328053</v>
      </c>
      <c r="AT508">
        <v>56.65428550880096</v>
      </c>
      <c r="AU508">
        <v>70.249481560754433</v>
      </c>
      <c r="AV508" t="s">
        <v>1846</v>
      </c>
    </row>
    <row r="509" spans="1:48" x14ac:dyDescent="0.25">
      <c r="A509">
        <v>5.1199999999999939E-9</v>
      </c>
      <c r="B509" t="s">
        <v>602</v>
      </c>
      <c r="C509">
        <v>21</v>
      </c>
      <c r="D509">
        <v>1</v>
      </c>
      <c r="E509">
        <v>9</v>
      </c>
      <c r="F509">
        <v>31</v>
      </c>
      <c r="G509">
        <v>150</v>
      </c>
      <c r="H509">
        <v>137.66</v>
      </c>
      <c r="I509">
        <v>28263.597786819999</v>
      </c>
      <c r="J509">
        <v>17.596829860667263</v>
      </c>
      <c r="K509">
        <v>16.585542168674696</v>
      </c>
      <c r="L509">
        <v>13.85248048007861</v>
      </c>
      <c r="M509">
        <v>13.024069797606451</v>
      </c>
      <c r="N509">
        <v>7.8230000000000004</v>
      </c>
      <c r="O509">
        <v>2.3952879581151807</v>
      </c>
      <c r="P509">
        <v>0.77437164027313676</v>
      </c>
      <c r="Q509" s="36" t="str">
        <f t="shared" si="170"/>
        <v xml:space="preserve"> 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602</v>
      </c>
      <c r="AP509" t="s">
        <v>1313</v>
      </c>
      <c r="AQ509">
        <v>3.2664704154434565</v>
      </c>
      <c r="AR509">
        <v>-10.783327870685744</v>
      </c>
      <c r="AS509">
        <v>8.9641144849629484</v>
      </c>
      <c r="AT509">
        <v>-3.2664704154434565</v>
      </c>
      <c r="AU509">
        <v>10.783327870685744</v>
      </c>
      <c r="AV509" t="s">
        <v>1847</v>
      </c>
    </row>
    <row r="510" spans="1:48" x14ac:dyDescent="0.25">
      <c r="A510">
        <v>5.1299999999999937E-9</v>
      </c>
      <c r="B510" t="s">
        <v>503</v>
      </c>
      <c r="C510">
        <v>13</v>
      </c>
      <c r="D510">
        <v>0</v>
      </c>
      <c r="E510">
        <v>12</v>
      </c>
      <c r="F510">
        <v>25</v>
      </c>
      <c r="G510">
        <v>50</v>
      </c>
      <c r="H510">
        <v>45.18</v>
      </c>
      <c r="I510">
        <v>7995.18815928</v>
      </c>
      <c r="J510">
        <v>10.708698743778145</v>
      </c>
      <c r="K510">
        <v>10.331580150926136</v>
      </c>
      <c r="L510" t="s">
        <v>1238</v>
      </c>
      <c r="M510" t="s">
        <v>1238</v>
      </c>
      <c r="N510">
        <v>4.2190000000000003</v>
      </c>
      <c r="O510">
        <v>2.5273390036452024</v>
      </c>
      <c r="P510">
        <v>3.282425852146968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>
        <f t="shared" si="175"/>
        <v>-0.41131997357159977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3.282425857276968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503</v>
      </c>
      <c r="AP510" t="s">
        <v>1246</v>
      </c>
      <c r="AQ510">
        <v>41.131997357159975</v>
      </c>
      <c r="AR510" t="e">
        <v>#VALUE!</v>
      </c>
      <c r="AS510">
        <v>10.668437361664452</v>
      </c>
      <c r="AT510">
        <v>-41.131997357159975</v>
      </c>
      <c r="AU510" t="e">
        <v>#VALUE!</v>
      </c>
      <c r="AV510" t="s">
        <v>1848</v>
      </c>
    </row>
    <row r="511" spans="1:48" x14ac:dyDescent="0.25">
      <c r="A511">
        <v>5.1399999999999934E-9</v>
      </c>
      <c r="B511" t="s">
        <v>670</v>
      </c>
      <c r="C511">
        <v>11</v>
      </c>
      <c r="D511">
        <v>1</v>
      </c>
      <c r="E511">
        <v>6</v>
      </c>
      <c r="F511">
        <v>18</v>
      </c>
      <c r="G511">
        <v>135</v>
      </c>
      <c r="H511">
        <v>119.64</v>
      </c>
      <c r="I511">
        <v>57135.03218088</v>
      </c>
      <c r="J511">
        <v>33.503220386446372</v>
      </c>
      <c r="K511">
        <v>30.022584692597242</v>
      </c>
      <c r="L511">
        <v>24.615336244541485</v>
      </c>
      <c r="M511">
        <v>21.863904090267983</v>
      </c>
      <c r="N511">
        <v>3.5710000000000002</v>
      </c>
      <c r="O511">
        <v>14.089456869009595</v>
      </c>
      <c r="P511">
        <v>0.60180541624874628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670</v>
      </c>
      <c r="AP511" t="s">
        <v>1313</v>
      </c>
      <c r="AQ511">
        <v>-84.174353340445123</v>
      </c>
      <c r="AR511">
        <v>-96.857802452628931</v>
      </c>
      <c r="AS511">
        <v>12.838515546639929</v>
      </c>
      <c r="AT511">
        <v>84.174353340445123</v>
      </c>
      <c r="AU511">
        <v>96.857802452628931</v>
      </c>
      <c r="AV511" t="s">
        <v>1849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868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43725.351393171295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868</v>
      </c>
      <c r="C6" s="31"/>
      <c r="D6" s="31"/>
      <c r="E6" s="31"/>
      <c r="F6" s="31"/>
      <c r="G6" s="32"/>
      <c r="H6" s="32"/>
      <c r="I6" s="33"/>
      <c r="J6" s="32">
        <v>14.404083937220289</v>
      </c>
      <c r="K6" s="32">
        <v>12.724539196925514</v>
      </c>
      <c r="L6" s="32">
        <v>8.1444028930513728</v>
      </c>
      <c r="M6" s="32">
        <v>7.3039961280678778</v>
      </c>
      <c r="N6" s="32"/>
      <c r="O6" s="32"/>
      <c r="P6" s="32">
        <v>3.2253434283955738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939</v>
      </c>
      <c r="C7" s="4">
        <v>9</v>
      </c>
      <c r="D7" s="4">
        <v>5</v>
      </c>
      <c r="E7" s="4">
        <v>14</v>
      </c>
      <c r="F7" s="4">
        <v>28</v>
      </c>
      <c r="G7" s="4">
        <v>47</v>
      </c>
      <c r="H7" s="4">
        <v>45.02</v>
      </c>
      <c r="I7" s="34">
        <v>9073.2360880243559</v>
      </c>
      <c r="J7" s="35">
        <v>13.882207832254087</v>
      </c>
      <c r="K7" s="35">
        <v>12.600055975370838</v>
      </c>
      <c r="L7" s="35">
        <v>5.9990878849010336</v>
      </c>
      <c r="M7" s="35">
        <v>5.582660283144472</v>
      </c>
      <c r="N7" s="4">
        <v>3.2429999999999999</v>
      </c>
      <c r="O7" s="4">
        <v>-64.757661377961313</v>
      </c>
      <c r="P7" s="35">
        <v>5.4109284762327849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5.410928476332785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-64.757661377861311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1</v>
      </c>
      <c r="AO7" t="s">
        <v>939</v>
      </c>
      <c r="AP7" t="s">
        <v>1242</v>
      </c>
      <c r="AQ7" s="22">
        <v>3.6231120787741933</v>
      </c>
      <c r="AR7" s="21">
        <v>26.340973504401099</v>
      </c>
      <c r="AS7">
        <v>4.3980453131941211</v>
      </c>
      <c r="AT7">
        <v>-3.6231120787741933</v>
      </c>
      <c r="AU7">
        <v>-26.340973504401099</v>
      </c>
      <c r="AV7" t="s">
        <v>1850</v>
      </c>
    </row>
    <row r="8" spans="1:48" x14ac:dyDescent="0.25">
      <c r="A8" s="14">
        <v>1.1000000000000001E-10</v>
      </c>
      <c r="B8" t="s">
        <v>692</v>
      </c>
      <c r="C8" s="4">
        <v>14</v>
      </c>
      <c r="D8" s="4">
        <v>4</v>
      </c>
      <c r="E8" s="4">
        <v>21</v>
      </c>
      <c r="F8" s="4">
        <v>39</v>
      </c>
      <c r="G8" s="4">
        <v>270</v>
      </c>
      <c r="H8" s="4">
        <v>268.5</v>
      </c>
      <c r="I8" s="34">
        <v>59262.874694608028</v>
      </c>
      <c r="J8" s="35">
        <v>27.40075517909991</v>
      </c>
      <c r="K8" s="35">
        <v>24.259125406577521</v>
      </c>
      <c r="L8" s="35">
        <v>15.230625280156344</v>
      </c>
      <c r="M8" s="35">
        <v>13.938881603473376</v>
      </c>
      <c r="N8" s="4">
        <v>9.7989999999999995</v>
      </c>
      <c r="O8" s="4">
        <v>16.088141215495778</v>
      </c>
      <c r="P8" s="35">
        <v>1.6420856610800745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692</v>
      </c>
      <c r="AP8" t="s">
        <v>1248</v>
      </c>
      <c r="AQ8" s="22">
        <v>-90.229071827998041</v>
      </c>
      <c r="AR8" s="21">
        <v>-87.007267201267553</v>
      </c>
      <c r="AS8">
        <v>0.55865921787709993</v>
      </c>
      <c r="AT8">
        <v>90.229071827998041</v>
      </c>
      <c r="AU8">
        <v>87.007267201267553</v>
      </c>
      <c r="AV8" t="s">
        <v>1851</v>
      </c>
    </row>
    <row r="9" spans="1:48" x14ac:dyDescent="0.25">
      <c r="A9" s="14">
        <v>1.2E-10</v>
      </c>
      <c r="B9" t="s">
        <v>674</v>
      </c>
      <c r="C9" s="4">
        <v>22</v>
      </c>
      <c r="D9" s="4">
        <v>1</v>
      </c>
      <c r="E9" s="4">
        <v>9</v>
      </c>
      <c r="F9" s="4">
        <v>32</v>
      </c>
      <c r="G9" s="4">
        <v>230</v>
      </c>
      <c r="H9" s="4">
        <v>210.3</v>
      </c>
      <c r="I9" s="34">
        <v>98306.294564206255</v>
      </c>
      <c r="J9" s="35">
        <v>11.111111111111112</v>
      </c>
      <c r="K9" s="35">
        <v>10.425858906350703</v>
      </c>
      <c r="L9" s="35" t="s">
        <v>1238</v>
      </c>
      <c r="M9" s="35" t="s">
        <v>1238</v>
      </c>
      <c r="N9" s="4">
        <v>18.927</v>
      </c>
      <c r="O9" s="4">
        <v>3.4262295081967151</v>
      </c>
      <c r="P9" s="35">
        <v>4.8359486447931523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4.8359486449131524</v>
      </c>
      <c r="AH9" s="38" t="str">
        <f t="shared" si="18"/>
        <v xml:space="preserve"> </v>
      </c>
      <c r="AI9" s="1">
        <f t="shared" si="19"/>
        <v>8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674</v>
      </c>
      <c r="AP9" t="s">
        <v>1246</v>
      </c>
      <c r="AQ9" s="22">
        <v>22.861383205356802</v>
      </c>
      <c r="AR9" s="21" t="e">
        <v>#VALUE!</v>
      </c>
      <c r="AS9">
        <v>9.367570137898241</v>
      </c>
      <c r="AT9">
        <v>-22.861383205356802</v>
      </c>
      <c r="AU9" t="e">
        <v>#VALUE!</v>
      </c>
      <c r="AV9" t="s">
        <v>1852</v>
      </c>
    </row>
    <row r="10" spans="1:48" x14ac:dyDescent="0.25">
      <c r="A10" s="14">
        <v>1.2999999999999999E-10</v>
      </c>
      <c r="B10" t="s">
        <v>679</v>
      </c>
      <c r="C10" s="4">
        <v>6</v>
      </c>
      <c r="D10" s="4">
        <v>1</v>
      </c>
      <c r="E10" s="4">
        <v>24</v>
      </c>
      <c r="F10" s="4">
        <v>31</v>
      </c>
      <c r="G10" s="4">
        <v>63.950000762939453</v>
      </c>
      <c r="H10" s="4">
        <v>65.67</v>
      </c>
      <c r="I10" s="34">
        <v>66426.555618645667</v>
      </c>
      <c r="J10" s="35">
        <v>16.769662921348317</v>
      </c>
      <c r="K10" s="35">
        <v>14.439313984168866</v>
      </c>
      <c r="L10" s="35">
        <v>9.6335866731773461</v>
      </c>
      <c r="M10" s="35">
        <v>8.4331011396627549</v>
      </c>
      <c r="N10" s="4">
        <v>3.9159999999999999</v>
      </c>
      <c r="O10" s="4">
        <v>-33.287904599659285</v>
      </c>
      <c r="P10" s="35">
        <v>4.8956905740825336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4.8956905742125336</v>
      </c>
      <c r="AH10" s="38" t="str">
        <f t="shared" si="18"/>
        <v xml:space="preserve"> </v>
      </c>
      <c r="AI10" s="1">
        <f t="shared" si="19"/>
        <v>7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679</v>
      </c>
      <c r="AP10" t="s">
        <v>1242</v>
      </c>
      <c r="AQ10" s="22">
        <v>-16.422974167870198</v>
      </c>
      <c r="AR10" s="21">
        <v>-18.284750885746483</v>
      </c>
      <c r="AS10">
        <v>-2.6191552262228579</v>
      </c>
      <c r="AT10">
        <v>16.422974167870198</v>
      </c>
      <c r="AU10">
        <v>18.284750885746483</v>
      </c>
      <c r="AV10" t="s">
        <v>1853</v>
      </c>
    </row>
    <row r="11" spans="1:48" x14ac:dyDescent="0.25">
      <c r="A11" s="14">
        <v>1.3999999999999998E-10</v>
      </c>
      <c r="B11" t="s">
        <v>676</v>
      </c>
      <c r="C11" s="4">
        <v>14</v>
      </c>
      <c r="D11" s="4">
        <v>4</v>
      </c>
      <c r="E11" s="4">
        <v>13</v>
      </c>
      <c r="F11" s="4">
        <v>31</v>
      </c>
      <c r="G11" s="4">
        <v>75</v>
      </c>
      <c r="H11" s="4">
        <v>67.87</v>
      </c>
      <c r="I11" s="34">
        <v>69703.81066287063</v>
      </c>
      <c r="J11" s="35">
        <v>10.179991000449979</v>
      </c>
      <c r="K11" s="35">
        <v>8.9680232558139537</v>
      </c>
      <c r="L11" s="35">
        <v>8.6511691351950528</v>
      </c>
      <c r="M11" s="35">
        <v>7.8745219169808234</v>
      </c>
      <c r="N11" s="4">
        <v>6.6669999999999998</v>
      </c>
      <c r="O11" s="4">
        <v>12.239057239057228</v>
      </c>
      <c r="P11" s="35">
        <v>4.480624723736554</v>
      </c>
      <c r="Q11" s="36" t="str">
        <f t="shared" si="5"/>
        <v xml:space="preserve"> </v>
      </c>
      <c r="R11" s="36" t="str">
        <f t="shared" si="6"/>
        <v xml:space="preserve"> </v>
      </c>
      <c r="S11" s="37" t="str">
        <f t="shared" si="7"/>
        <v/>
      </c>
      <c r="T11" s="37" t="str">
        <f t="shared" si="8"/>
        <v/>
      </c>
      <c r="U11" s="37" t="str">
        <f t="shared" si="9"/>
        <v/>
      </c>
      <c r="V11" s="37" t="str">
        <f t="shared" si="10"/>
        <v/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 t="str">
        <f t="shared" si="13"/>
        <v xml:space="preserve"> </v>
      </c>
      <c r="AA11" s="1" t="str">
        <f t="shared" si="1"/>
        <v xml:space="preserve"> </v>
      </c>
      <c r="AB11" s="1" t="str">
        <f t="shared" si="14"/>
        <v xml:space="preserve"> </v>
      </c>
      <c r="AC11" s="1" t="str">
        <f t="shared" si="2"/>
        <v xml:space="preserve"> 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4.480624723876554</v>
      </c>
      <c r="AH11" s="38" t="str">
        <f t="shared" si="18"/>
        <v xml:space="preserve"> </v>
      </c>
      <c r="AI11" s="1">
        <f t="shared" si="19"/>
        <v>10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676</v>
      </c>
      <c r="AP11" t="s">
        <v>1313</v>
      </c>
      <c r="AQ11" s="22">
        <v>29.325661771903555</v>
      </c>
      <c r="AR11" s="21">
        <v>-6.2222639130002033</v>
      </c>
      <c r="AS11">
        <v>10.505377928392502</v>
      </c>
      <c r="AT11">
        <v>-29.325661771903555</v>
      </c>
      <c r="AU11">
        <v>6.2222639130002033</v>
      </c>
      <c r="AV11" t="s">
        <v>1854</v>
      </c>
    </row>
    <row r="12" spans="1:48" x14ac:dyDescent="0.25">
      <c r="A12" s="14">
        <v>1.4999999999999997E-10</v>
      </c>
      <c r="B12" t="s">
        <v>686</v>
      </c>
      <c r="C12" s="4">
        <v>8</v>
      </c>
      <c r="D12" s="4">
        <v>9</v>
      </c>
      <c r="E12" s="4">
        <v>14</v>
      </c>
      <c r="F12" s="4">
        <v>31</v>
      </c>
      <c r="G12" s="4">
        <v>106.5</v>
      </c>
      <c r="H12" s="4">
        <v>107.9</v>
      </c>
      <c r="I12" s="34">
        <v>29945.227479013902</v>
      </c>
      <c r="J12" s="35">
        <v>31.660798122065732</v>
      </c>
      <c r="K12" s="35">
        <v>29.602194787379975</v>
      </c>
      <c r="L12" s="35">
        <v>17.655717432231231</v>
      </c>
      <c r="M12" s="35">
        <v>16.558358661298627</v>
      </c>
      <c r="N12" s="4">
        <v>3.4079999999999999</v>
      </c>
      <c r="O12" s="4">
        <v>7.5078864353312307</v>
      </c>
      <c r="P12" s="35">
        <v>0.65616311399443927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686</v>
      </c>
      <c r="AP12" t="s">
        <v>1239</v>
      </c>
      <c r="AQ12" s="22">
        <v>-119.80431563755283</v>
      </c>
      <c r="AR12" s="21">
        <v>-116.78344826598281</v>
      </c>
      <c r="AS12">
        <v>-1.297497683039861</v>
      </c>
      <c r="AT12">
        <v>119.80431563755283</v>
      </c>
      <c r="AU12">
        <v>116.78344826598281</v>
      </c>
      <c r="AV12" t="s">
        <v>1855</v>
      </c>
    </row>
    <row r="13" spans="1:48" x14ac:dyDescent="0.25">
      <c r="A13" s="14">
        <v>1.5999999999999996E-10</v>
      </c>
      <c r="B13" t="s">
        <v>677</v>
      </c>
      <c r="C13" s="4">
        <v>11</v>
      </c>
      <c r="D13" s="4">
        <v>7</v>
      </c>
      <c r="E13" s="4">
        <v>17</v>
      </c>
      <c r="F13" s="4">
        <v>35</v>
      </c>
      <c r="G13" s="4">
        <v>70.5</v>
      </c>
      <c r="H13" s="4">
        <v>65.099999999999994</v>
      </c>
      <c r="I13" s="34">
        <v>46367.893801926293</v>
      </c>
      <c r="J13" s="35">
        <v>7.891865680688567</v>
      </c>
      <c r="K13" s="35">
        <v>6.9477054429028806</v>
      </c>
      <c r="L13" s="35">
        <v>7.5568130287880324</v>
      </c>
      <c r="M13" s="35">
        <v>6.9409579512662276</v>
      </c>
      <c r="N13" s="4">
        <v>8.2490000000000006</v>
      </c>
      <c r="O13" s="4">
        <v>-23.761552680221808</v>
      </c>
      <c r="P13" s="35">
        <v>5.0614439324116747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>
        <f t="shared" si="10"/>
        <v>-0.45210915771631188</v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>
        <f t="shared" si="13"/>
        <v>3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5.0614439325716747</v>
      </c>
      <c r="AH13" s="38" t="str">
        <f t="shared" si="18"/>
        <v xml:space="preserve"> </v>
      </c>
      <c r="AI13" s="1">
        <f t="shared" si="19"/>
        <v>5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677</v>
      </c>
      <c r="AP13" t="s">
        <v>1248</v>
      </c>
      <c r="AQ13" s="22">
        <v>45.210915771631186</v>
      </c>
      <c r="AR13" s="21">
        <v>7.2146463280280404</v>
      </c>
      <c r="AS13">
        <v>8.2949308755760462</v>
      </c>
      <c r="AT13">
        <v>-45.210915771631186</v>
      </c>
      <c r="AU13">
        <v>-7.2146463280280404</v>
      </c>
      <c r="AV13" t="s">
        <v>1856</v>
      </c>
    </row>
    <row r="14" spans="1:48" x14ac:dyDescent="0.25">
      <c r="A14" s="14">
        <v>1.6999999999999996E-10</v>
      </c>
      <c r="B14" t="s">
        <v>701</v>
      </c>
      <c r="C14" s="4">
        <v>6</v>
      </c>
      <c r="D14" s="4">
        <v>3</v>
      </c>
      <c r="E14" s="4">
        <v>23</v>
      </c>
      <c r="F14" s="4">
        <v>32</v>
      </c>
      <c r="G14" s="4">
        <v>130</v>
      </c>
      <c r="H14" s="4">
        <v>124.84</v>
      </c>
      <c r="I14" s="34">
        <v>27498.080465343151</v>
      </c>
      <c r="J14" s="35">
        <v>11.833175355450237</v>
      </c>
      <c r="K14" s="35">
        <v>9.8586432914791118</v>
      </c>
      <c r="L14" s="35">
        <v>4.8206948605941182</v>
      </c>
      <c r="M14" s="35">
        <v>4.2881638635937538</v>
      </c>
      <c r="N14" s="4">
        <v>10.55</v>
      </c>
      <c r="O14" s="4">
        <v>-24.551240792390757</v>
      </c>
      <c r="P14" s="35">
        <v>3.4708426786286446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-0.40809720198063504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4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3.4708426787986446</v>
      </c>
      <c r="AH14" s="38" t="str">
        <f t="shared" si="18"/>
        <v xml:space="preserve"> </v>
      </c>
      <c r="AI14" s="1">
        <f t="shared" si="19"/>
        <v>17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701</v>
      </c>
      <c r="AP14" t="s">
        <v>1248</v>
      </c>
      <c r="AQ14" s="22">
        <v>17.848469871289762</v>
      </c>
      <c r="AR14" s="21">
        <v>40.809720198063502</v>
      </c>
      <c r="AS14">
        <v>4.1332906119833313</v>
      </c>
      <c r="AT14">
        <v>-17.848469871289762</v>
      </c>
      <c r="AU14">
        <v>-40.809720198063502</v>
      </c>
      <c r="AV14" t="s">
        <v>1857</v>
      </c>
    </row>
    <row r="15" spans="1:48" x14ac:dyDescent="0.25">
      <c r="A15" s="14">
        <v>1.7999999999999995E-10</v>
      </c>
      <c r="B15" t="s">
        <v>696</v>
      </c>
      <c r="C15" s="4">
        <v>12</v>
      </c>
      <c r="D15" s="4">
        <v>6</v>
      </c>
      <c r="E15" s="4">
        <v>15</v>
      </c>
      <c r="F15" s="4">
        <v>33</v>
      </c>
      <c r="G15" s="4">
        <v>52</v>
      </c>
      <c r="H15" s="4">
        <v>48.05</v>
      </c>
      <c r="I15" s="34">
        <v>56613.084596737062</v>
      </c>
      <c r="J15" s="35">
        <v>8.9981273408239701</v>
      </c>
      <c r="K15" s="35">
        <v>7.0423567345742333</v>
      </c>
      <c r="L15" s="35">
        <v>2.8756426741691481</v>
      </c>
      <c r="M15" s="35">
        <v>2.4488287236275621</v>
      </c>
      <c r="N15" s="4">
        <v>5.34</v>
      </c>
      <c r="O15" s="4">
        <v>-27.701056051990253</v>
      </c>
      <c r="P15" s="35">
        <v>5.7939646201873058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/>
      </c>
      <c r="V15" s="37">
        <f t="shared" si="10"/>
        <v>-0.37530721286810032</v>
      </c>
      <c r="W15" s="37" t="str">
        <f t="shared" si="11"/>
        <v/>
      </c>
      <c r="X15" s="37">
        <f t="shared" si="12"/>
        <v>-0.64691792487051636</v>
      </c>
      <c r="Y15" s="1" t="str">
        <f t="shared" si="0"/>
        <v xml:space="preserve"> </v>
      </c>
      <c r="Z15" s="1">
        <f t="shared" si="13"/>
        <v>4</v>
      </c>
      <c r="AA15" s="1" t="str">
        <f t="shared" si="1"/>
        <v xml:space="preserve"> </v>
      </c>
      <c r="AB15" s="1">
        <f t="shared" si="14"/>
        <v>3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5.7939646203673059</v>
      </c>
      <c r="AH15" s="38" t="str">
        <f t="shared" si="18"/>
        <v xml:space="preserve"> </v>
      </c>
      <c r="AI15" s="1">
        <f t="shared" si="19"/>
        <v>1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696</v>
      </c>
      <c r="AP15" t="s">
        <v>1248</v>
      </c>
      <c r="AQ15" s="22">
        <v>37.530721286810035</v>
      </c>
      <c r="AR15" s="21">
        <v>64.691792487051629</v>
      </c>
      <c r="AS15">
        <v>8.2206035379812867</v>
      </c>
      <c r="AT15">
        <v>-37.530721286810035</v>
      </c>
      <c r="AU15">
        <v>-64.691792487051629</v>
      </c>
      <c r="AV15" t="s">
        <v>1858</v>
      </c>
    </row>
    <row r="16" spans="1:48" x14ac:dyDescent="0.25">
      <c r="A16" s="14">
        <v>1.8999999999999994E-10</v>
      </c>
      <c r="B16" t="s">
        <v>699</v>
      </c>
      <c r="C16" s="4">
        <v>7</v>
      </c>
      <c r="D16" s="4">
        <v>3</v>
      </c>
      <c r="E16" s="4">
        <v>14</v>
      </c>
      <c r="F16" s="4">
        <v>24</v>
      </c>
      <c r="G16" s="4">
        <v>129</v>
      </c>
      <c r="H16" s="4">
        <v>138.15</v>
      </c>
      <c r="I16" s="34">
        <v>28907.472508454932</v>
      </c>
      <c r="J16" s="35">
        <v>23.332207397399088</v>
      </c>
      <c r="K16" s="35">
        <v>21.309578898658028</v>
      </c>
      <c r="L16" s="35">
        <v>15.647813040680035</v>
      </c>
      <c r="M16" s="35">
        <v>14.43176264355677</v>
      </c>
      <c r="N16" s="4">
        <v>5.9210000000000003</v>
      </c>
      <c r="O16" s="4">
        <v>9.2435424354243612</v>
      </c>
      <c r="P16" s="35">
        <v>2.3228374954759321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2.3228374956659321</v>
      </c>
      <c r="AH16" s="38" t="str">
        <f t="shared" si="18"/>
        <v xml:space="preserve"> </v>
      </c>
      <c r="AI16" s="1">
        <f t="shared" si="19"/>
        <v>18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699</v>
      </c>
      <c r="AP16" t="s">
        <v>1246</v>
      </c>
      <c r="AQ16" s="22">
        <v>-61.983278486099657</v>
      </c>
      <c r="AR16" s="21">
        <v>-92.129653286558394</v>
      </c>
      <c r="AS16">
        <v>-6.6232356134636294</v>
      </c>
      <c r="AT16">
        <v>61.983278486099657</v>
      </c>
      <c r="AU16">
        <v>92.129653286558394</v>
      </c>
      <c r="AV16" t="s">
        <v>1859</v>
      </c>
    </row>
    <row r="17" spans="1:48" x14ac:dyDescent="0.25">
      <c r="A17" s="14">
        <v>1.9999999999999993E-10</v>
      </c>
      <c r="B17" t="s">
        <v>678</v>
      </c>
      <c r="C17" s="4">
        <v>2</v>
      </c>
      <c r="D17" s="4">
        <v>16</v>
      </c>
      <c r="E17" s="4">
        <v>13</v>
      </c>
      <c r="F17" s="4">
        <v>31</v>
      </c>
      <c r="G17" s="4">
        <v>6.3000001907348633</v>
      </c>
      <c r="H17" s="4">
        <v>7.4960000000000004</v>
      </c>
      <c r="I17" s="34">
        <v>17061.924500146913</v>
      </c>
      <c r="J17" s="35">
        <v>25.496598639455787</v>
      </c>
      <c r="K17" s="35">
        <v>16.017094017094017</v>
      </c>
      <c r="L17" s="35" t="s">
        <v>1238</v>
      </c>
      <c r="M17" s="35" t="s">
        <v>1238</v>
      </c>
      <c r="N17" s="4">
        <v>0.29399999999999998</v>
      </c>
      <c r="O17" s="4">
        <v>-32.723112128146461</v>
      </c>
      <c r="P17" s="35">
        <v>0.57363927427961581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>
        <f t="shared" si="8"/>
        <v>-0.15955173529428193</v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>
        <f t="shared" si="15"/>
        <v>1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678</v>
      </c>
      <c r="AP17" t="s">
        <v>1246</v>
      </c>
      <c r="AQ17" s="22">
        <v>-77.009511681422069</v>
      </c>
      <c r="AR17" s="21" t="e">
        <v>#VALUE!</v>
      </c>
      <c r="AS17">
        <v>-15.955173549428192</v>
      </c>
      <c r="AT17">
        <v>77.009511681422069</v>
      </c>
      <c r="AU17" t="e">
        <v>#VALUE!</v>
      </c>
      <c r="AV17" t="s">
        <v>1860</v>
      </c>
    </row>
    <row r="18" spans="1:48" x14ac:dyDescent="0.25">
      <c r="A18" s="14">
        <v>2.0999999999999992E-10</v>
      </c>
      <c r="B18" t="s">
        <v>694</v>
      </c>
      <c r="C18" s="4">
        <v>20</v>
      </c>
      <c r="D18" s="4">
        <v>3</v>
      </c>
      <c r="E18" s="4">
        <v>8</v>
      </c>
      <c r="F18" s="4">
        <v>31</v>
      </c>
      <c r="G18" s="4">
        <v>33</v>
      </c>
      <c r="H18" s="4">
        <v>30.875</v>
      </c>
      <c r="I18" s="34">
        <v>42044.49030492633</v>
      </c>
      <c r="J18" s="35">
        <v>14.660493827160495</v>
      </c>
      <c r="K18" s="35">
        <v>12.581499592502036</v>
      </c>
      <c r="L18" s="35">
        <v>7.0283511388673565</v>
      </c>
      <c r="M18" s="35">
        <v>6.3925126810491477</v>
      </c>
      <c r="N18" s="4">
        <v>2.1059999999999999</v>
      </c>
      <c r="O18" s="4">
        <v>15.144887916894472</v>
      </c>
      <c r="P18" s="35">
        <v>4.2461538461538462</v>
      </c>
      <c r="Q18" s="36" t="str">
        <f t="shared" si="5"/>
        <v xml:space="preserve"> </v>
      </c>
      <c r="R18" s="36" t="str">
        <f t="shared" si="6"/>
        <v xml:space="preserve"> </v>
      </c>
      <c r="S18" s="37" t="str">
        <f t="shared" si="7"/>
        <v/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 t="str">
        <f t="shared" si="2"/>
        <v xml:space="preserve"> 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4.2461538463638462</v>
      </c>
      <c r="AH18" s="38" t="str">
        <f t="shared" si="18"/>
        <v xml:space="preserve"> </v>
      </c>
      <c r="AI18" s="1">
        <f t="shared" si="19"/>
        <v>12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694</v>
      </c>
      <c r="AP18" t="s">
        <v>1244</v>
      </c>
      <c r="AQ18" s="22">
        <v>-1.7801193818208771</v>
      </c>
      <c r="AR18" s="21">
        <v>13.703297452735386</v>
      </c>
      <c r="AS18">
        <v>6.8825910931174183</v>
      </c>
      <c r="AT18">
        <v>1.7801193818208771</v>
      </c>
      <c r="AU18">
        <v>-13.703297452735386</v>
      </c>
      <c r="AV18" t="s">
        <v>1861</v>
      </c>
    </row>
    <row r="19" spans="1:48" x14ac:dyDescent="0.25">
      <c r="A19" s="14">
        <v>2.1999999999999991E-10</v>
      </c>
      <c r="B19" t="s">
        <v>693</v>
      </c>
      <c r="C19" s="4">
        <v>18</v>
      </c>
      <c r="D19" s="4">
        <v>3</v>
      </c>
      <c r="E19" s="4">
        <v>8</v>
      </c>
      <c r="F19" s="4">
        <v>29</v>
      </c>
      <c r="G19" s="4">
        <v>17</v>
      </c>
      <c r="H19" s="4">
        <v>15.132</v>
      </c>
      <c r="I19" s="34">
        <v>79349.094644550991</v>
      </c>
      <c r="J19" s="35">
        <v>15.071713147410359</v>
      </c>
      <c r="K19" s="35">
        <v>13.743869209809263</v>
      </c>
      <c r="L19" s="35">
        <v>6.3609908012624112</v>
      </c>
      <c r="M19" s="35">
        <v>6.0043184916756145</v>
      </c>
      <c r="N19" s="4">
        <v>1.004</v>
      </c>
      <c r="O19" s="4">
        <v>4.5833333333333375</v>
      </c>
      <c r="P19" s="35">
        <v>5.0555114988104677</v>
      </c>
      <c r="Q19" s="36" t="str">
        <f t="shared" si="5"/>
        <v xml:space="preserve"> 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 t="str">
        <f t="shared" si="2"/>
        <v xml:space="preserve"> 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5.0555114990304677</v>
      </c>
      <c r="AH19" s="38" t="str">
        <f t="shared" si="18"/>
        <v xml:space="preserve"> </v>
      </c>
      <c r="AI19" s="1">
        <f t="shared" si="19"/>
        <v>6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693</v>
      </c>
      <c r="AP19" t="s">
        <v>1262</v>
      </c>
      <c r="AQ19" s="22">
        <v>-4.6349994425185947</v>
      </c>
      <c r="AR19" s="21">
        <v>21.897395244414174</v>
      </c>
      <c r="AS19">
        <v>12.344699973565953</v>
      </c>
      <c r="AT19">
        <v>4.6349994425185947</v>
      </c>
      <c r="AU19">
        <v>-21.897395244414174</v>
      </c>
      <c r="AV19" t="s">
        <v>1862</v>
      </c>
    </row>
    <row r="20" spans="1:48" x14ac:dyDescent="0.25">
      <c r="A20" s="14">
        <v>2.299999999999999E-10</v>
      </c>
      <c r="B20" t="s">
        <v>685</v>
      </c>
      <c r="C20" s="4">
        <v>10</v>
      </c>
      <c r="D20" s="4">
        <v>7</v>
      </c>
      <c r="E20" s="4">
        <v>9</v>
      </c>
      <c r="F20" s="4">
        <v>26</v>
      </c>
      <c r="G20" s="4">
        <v>9.4499998092651367</v>
      </c>
      <c r="H20" s="4">
        <v>8.9149999999999991</v>
      </c>
      <c r="I20" s="34">
        <v>21610.586575513393</v>
      </c>
      <c r="J20" s="35">
        <v>13.071847507331377</v>
      </c>
      <c r="K20" s="35">
        <v>13.325859491778772</v>
      </c>
      <c r="L20" s="35">
        <v>5.5773879143081402</v>
      </c>
      <c r="M20" s="35">
        <v>4.1412170071658672</v>
      </c>
      <c r="N20" s="4">
        <v>0.68200000000000005</v>
      </c>
      <c r="O20" s="4">
        <v>-1.8705035971223039</v>
      </c>
      <c r="P20" s="35">
        <v>5.451486259113854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>
        <f t="shared" si="12"/>
        <v>-0.31518762178788506</v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>
        <f t="shared" si="14"/>
        <v>5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5.451486259343854</v>
      </c>
      <c r="AH20" s="38" t="str">
        <f t="shared" si="18"/>
        <v xml:space="preserve"> </v>
      </c>
      <c r="AI20" s="1">
        <f t="shared" si="19"/>
        <v>3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685</v>
      </c>
      <c r="AP20" t="s">
        <v>1250</v>
      </c>
      <c r="AQ20" s="22">
        <v>9.2490187900557856</v>
      </c>
      <c r="AR20" s="21">
        <v>31.518762178788506</v>
      </c>
      <c r="AS20">
        <v>6.0011195655091054</v>
      </c>
      <c r="AT20">
        <v>-9.2490187900557856</v>
      </c>
      <c r="AU20">
        <v>-31.518762178788506</v>
      </c>
      <c r="AV20" t="s">
        <v>1863</v>
      </c>
    </row>
    <row r="21" spans="1:48" x14ac:dyDescent="0.25">
      <c r="A21" s="14">
        <v>2.399999999999999E-10</v>
      </c>
      <c r="B21" t="s">
        <v>695</v>
      </c>
      <c r="C21" s="4">
        <v>16</v>
      </c>
      <c r="D21" s="4">
        <v>0</v>
      </c>
      <c r="E21" s="4">
        <v>10</v>
      </c>
      <c r="F21" s="4">
        <v>26</v>
      </c>
      <c r="G21" s="4">
        <v>80</v>
      </c>
      <c r="H21" s="4">
        <v>63.12</v>
      </c>
      <c r="I21" s="34">
        <v>21156.84675013187</v>
      </c>
      <c r="J21" s="35">
        <v>15.220641427537977</v>
      </c>
      <c r="K21" s="35">
        <v>13.580034423407918</v>
      </c>
      <c r="L21" s="35">
        <v>9.1398597188777515</v>
      </c>
      <c r="M21" s="35">
        <v>8.4372660773366412</v>
      </c>
      <c r="N21" s="4">
        <v>4.1470000000000002</v>
      </c>
      <c r="O21" s="4">
        <v>7.4352331606217712</v>
      </c>
      <c r="P21" s="35">
        <v>1.9676806083650191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0.26742712318043105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>
        <f t="shared" si="2"/>
        <v>2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695</v>
      </c>
      <c r="AP21" t="s">
        <v>1313</v>
      </c>
      <c r="AQ21" s="22">
        <v>-5.6689303802770485</v>
      </c>
      <c r="AR21" s="21">
        <v>-12.222588186000483</v>
      </c>
      <c r="AS21">
        <v>26.742712294043102</v>
      </c>
      <c r="AT21">
        <v>5.6689303802770485</v>
      </c>
      <c r="AU21">
        <v>12.222588186000483</v>
      </c>
      <c r="AV21" t="s">
        <v>1864</v>
      </c>
    </row>
    <row r="22" spans="1:48" x14ac:dyDescent="0.25">
      <c r="A22" s="14">
        <v>2.4999999999999991E-10</v>
      </c>
      <c r="B22" t="s">
        <v>689</v>
      </c>
      <c r="C22" s="4">
        <v>17</v>
      </c>
      <c r="D22" s="4">
        <v>0</v>
      </c>
      <c r="E22" s="4">
        <v>9</v>
      </c>
      <c r="F22" s="4">
        <v>26</v>
      </c>
      <c r="G22" s="4">
        <v>55</v>
      </c>
      <c r="H22" s="4">
        <v>45.42</v>
      </c>
      <c r="I22" s="34">
        <v>27867.405491185797</v>
      </c>
      <c r="J22" s="35">
        <v>13.52993744414656</v>
      </c>
      <c r="K22" s="35">
        <v>12.641246868911773</v>
      </c>
      <c r="L22" s="35">
        <v>8.903610956956042</v>
      </c>
      <c r="M22" s="35">
        <v>8.412259708294421</v>
      </c>
      <c r="N22" s="4">
        <v>3.3570000000000002</v>
      </c>
      <c r="O22" s="4">
        <v>-0.32660332541566739</v>
      </c>
      <c r="P22" s="35">
        <v>1.8692206076618227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0.21092029967756495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 t="str">
        <f t="shared" si="1"/>
        <v xml:space="preserve"> </v>
      </c>
      <c r="AB22" s="1" t="str">
        <f t="shared" si="14"/>
        <v xml:space="preserve"> </v>
      </c>
      <c r="AC22" s="1">
        <f t="shared" si="2"/>
        <v>6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689</v>
      </c>
      <c r="AP22" t="s">
        <v>1313</v>
      </c>
      <c r="AQ22" s="22">
        <v>6.0687406216436095</v>
      </c>
      <c r="AR22" s="21">
        <v>-9.3218382473736483</v>
      </c>
      <c r="AS22">
        <v>21.092029942756497</v>
      </c>
      <c r="AT22">
        <v>-6.0687406216436095</v>
      </c>
      <c r="AU22">
        <v>9.3218382473736483</v>
      </c>
      <c r="AV22" t="s">
        <v>1865</v>
      </c>
    </row>
    <row r="23" spans="1:48" x14ac:dyDescent="0.25">
      <c r="A23" s="14">
        <v>2.5999999999999993E-10</v>
      </c>
      <c r="B23" t="s">
        <v>687</v>
      </c>
      <c r="C23" s="4">
        <v>21</v>
      </c>
      <c r="D23" s="4">
        <v>1</v>
      </c>
      <c r="E23" s="4">
        <v>9</v>
      </c>
      <c r="F23" s="4">
        <v>31</v>
      </c>
      <c r="G23" s="4">
        <v>77</v>
      </c>
      <c r="H23" s="4">
        <v>67.88</v>
      </c>
      <c r="I23" s="34">
        <v>14832.870290357254</v>
      </c>
      <c r="J23" s="35">
        <v>10.788302606484423</v>
      </c>
      <c r="K23" s="35">
        <v>9.6653851630357384</v>
      </c>
      <c r="L23" s="35">
        <v>7.1118292326874082</v>
      </c>
      <c r="M23" s="35">
        <v>6.8426674597488271</v>
      </c>
      <c r="N23" s="4">
        <v>6.2919999999999998</v>
      </c>
      <c r="O23" s="4">
        <v>18.42650103519669</v>
      </c>
      <c r="P23" s="35">
        <v>3.8420742486741313</v>
      </c>
      <c r="Q23" s="36" t="str">
        <f t="shared" si="5"/>
        <v xml:space="preserve"> </v>
      </c>
      <c r="R23" s="36" t="str">
        <f t="shared" si="6"/>
        <v xml:space="preserve"> </v>
      </c>
      <c r="S23" s="37" t="str">
        <f t="shared" si="7"/>
        <v/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 t="str">
        <f t="shared" si="2"/>
        <v xml:space="preserve"> 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3.8420742489341313</v>
      </c>
      <c r="AH23" s="38" t="str">
        <f t="shared" si="18"/>
        <v xml:space="preserve"> </v>
      </c>
      <c r="AI23" s="1">
        <f t="shared" si="19"/>
        <v>15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687</v>
      </c>
      <c r="AP23" t="s">
        <v>1242</v>
      </c>
      <c r="AQ23" s="22">
        <v>25.1024733436373</v>
      </c>
      <c r="AR23" s="21">
        <v>12.678322449457092</v>
      </c>
      <c r="AS23">
        <v>13.435474366529188</v>
      </c>
      <c r="AT23">
        <v>-25.1024733436373</v>
      </c>
      <c r="AU23">
        <v>-12.678322449457092</v>
      </c>
      <c r="AV23" t="s">
        <v>1866</v>
      </c>
    </row>
    <row r="24" spans="1:48" x14ac:dyDescent="0.25">
      <c r="A24" s="14">
        <v>2.6999999999999995E-10</v>
      </c>
      <c r="B24" t="s">
        <v>680</v>
      </c>
      <c r="C24" s="4">
        <v>7</v>
      </c>
      <c r="D24" s="4">
        <v>3</v>
      </c>
      <c r="E24" s="4">
        <v>22</v>
      </c>
      <c r="F24" s="4">
        <v>32</v>
      </c>
      <c r="G24" s="4">
        <v>91</v>
      </c>
      <c r="H24" s="4">
        <v>92.96</v>
      </c>
      <c r="I24" s="34">
        <v>42173.121723609584</v>
      </c>
      <c r="J24" s="35">
        <v>16.944950783813344</v>
      </c>
      <c r="K24" s="35">
        <v>16.220554876984817</v>
      </c>
      <c r="L24" s="35">
        <v>10.760289010523145</v>
      </c>
      <c r="M24" s="35">
        <v>10.404289290681502</v>
      </c>
      <c r="N24" s="4">
        <v>5.4859999999999998</v>
      </c>
      <c r="O24" s="4">
        <v>-8.4140233722871525</v>
      </c>
      <c r="P24" s="35">
        <v>2.1471600688468158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2.1471600691168158</v>
      </c>
      <c r="AH24" s="38" t="str">
        <f t="shared" si="18"/>
        <v xml:space="preserve"> </v>
      </c>
      <c r="AI24" s="1">
        <f t="shared" si="19"/>
        <v>19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680</v>
      </c>
      <c r="AP24" t="s">
        <v>1239</v>
      </c>
      <c r="AQ24" s="22">
        <v>-17.639905860499951</v>
      </c>
      <c r="AR24" s="21">
        <v>-32.11882014952365</v>
      </c>
      <c r="AS24">
        <v>-2.1084337349397519</v>
      </c>
      <c r="AT24">
        <v>17.639905860499951</v>
      </c>
      <c r="AU24">
        <v>32.11882014952365</v>
      </c>
      <c r="AV24" t="s">
        <v>1867</v>
      </c>
    </row>
    <row r="25" spans="1:48" x14ac:dyDescent="0.25">
      <c r="A25" s="14">
        <v>2.7999999999999996E-10</v>
      </c>
      <c r="B25" t="s">
        <v>698</v>
      </c>
      <c r="C25" s="4">
        <v>18</v>
      </c>
      <c r="D25" s="4">
        <v>1</v>
      </c>
      <c r="E25" s="4">
        <v>13</v>
      </c>
      <c r="F25" s="4">
        <v>32</v>
      </c>
      <c r="G25" s="4">
        <v>18.799999237060547</v>
      </c>
      <c r="H25" s="4">
        <v>18.513999999999999</v>
      </c>
      <c r="I25" s="34">
        <v>25492.867547105867</v>
      </c>
      <c r="J25" s="35">
        <v>20.755605381165918</v>
      </c>
      <c r="K25" s="35">
        <v>19.737739872068229</v>
      </c>
      <c r="L25" s="35">
        <v>9.6030760961299357</v>
      </c>
      <c r="M25" s="35">
        <v>8.5280109046532253</v>
      </c>
      <c r="N25" s="4">
        <v>0.89200000000000002</v>
      </c>
      <c r="O25" s="4">
        <v>-2.3001095290251938</v>
      </c>
      <c r="P25" s="35">
        <v>1.6420006481581506</v>
      </c>
      <c r="Q25" s="36" t="str">
        <f t="shared" si="5"/>
        <v xml:space="preserve"> </v>
      </c>
      <c r="R25" s="36" t="str">
        <f t="shared" si="6"/>
        <v xml:space="preserve"> </v>
      </c>
      <c r="S25" s="37" t="str">
        <f t="shared" si="7"/>
        <v/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 t="str">
        <f t="shared" si="2"/>
        <v xml:space="preserve"> 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698</v>
      </c>
      <c r="AP25" t="s">
        <v>1293</v>
      </c>
      <c r="AQ25" s="22">
        <v>-44.095282085473265</v>
      </c>
      <c r="AR25" s="21">
        <v>-17.910130702437034</v>
      </c>
      <c r="AS25">
        <v>1.5447728046912967</v>
      </c>
      <c r="AT25">
        <v>44.095282085473265</v>
      </c>
      <c r="AU25">
        <v>17.910130702437034</v>
      </c>
      <c r="AV25" t="s">
        <v>1868</v>
      </c>
    </row>
    <row r="26" spans="1:48" x14ac:dyDescent="0.25">
      <c r="A26" s="14">
        <v>2.8999999999999998E-10</v>
      </c>
      <c r="B26" t="s">
        <v>682</v>
      </c>
      <c r="C26" s="4">
        <v>6</v>
      </c>
      <c r="D26" s="4">
        <v>3</v>
      </c>
      <c r="E26" s="4">
        <v>19</v>
      </c>
      <c r="F26" s="4">
        <v>28</v>
      </c>
      <c r="G26" s="4">
        <v>16</v>
      </c>
      <c r="H26" s="4">
        <v>14.52</v>
      </c>
      <c r="I26" s="34">
        <v>7599.035698950247</v>
      </c>
      <c r="J26" s="35">
        <v>5.393759286775631</v>
      </c>
      <c r="K26" s="35">
        <v>4.2233856893542754</v>
      </c>
      <c r="L26" s="35">
        <v>2.8221763696547537</v>
      </c>
      <c r="M26" s="35">
        <v>2.6152488908567717</v>
      </c>
      <c r="N26" s="4">
        <v>2.6920000000000002</v>
      </c>
      <c r="O26" s="4">
        <v>-38.482632541133455</v>
      </c>
      <c r="P26" s="35">
        <v>5.6955922865013777</v>
      </c>
      <c r="Q26" s="36" t="str">
        <f t="shared" si="5"/>
        <v xml:space="preserve"> </v>
      </c>
      <c r="R26" s="36" t="str">
        <f t="shared" si="6"/>
        <v xml:space="preserve"> </v>
      </c>
      <c r="S26" s="37" t="str">
        <f t="shared" si="7"/>
        <v/>
      </c>
      <c r="T26" s="37" t="str">
        <f t="shared" si="8"/>
        <v/>
      </c>
      <c r="U26" s="37" t="str">
        <f t="shared" si="9"/>
        <v/>
      </c>
      <c r="V26" s="37">
        <f t="shared" si="10"/>
        <v>-0.62553958236537999</v>
      </c>
      <c r="W26" s="37" t="str">
        <f t="shared" si="11"/>
        <v/>
      </c>
      <c r="X26" s="37">
        <f t="shared" si="12"/>
        <v>-0.65348271607945951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2</v>
      </c>
      <c r="AC26" s="1" t="str">
        <f t="shared" si="2"/>
        <v xml:space="preserve"> 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5.6955922867913777</v>
      </c>
      <c r="AH26" s="38" t="str">
        <f t="shared" si="18"/>
        <v xml:space="preserve"> </v>
      </c>
      <c r="AI26" s="1">
        <f t="shared" si="19"/>
        <v>2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682</v>
      </c>
      <c r="AP26" t="s">
        <v>1244</v>
      </c>
      <c r="AQ26" s="22">
        <v>62.553958236538001</v>
      </c>
      <c r="AR26" s="21">
        <v>65.348271607945946</v>
      </c>
      <c r="AS26">
        <v>10.192837465564741</v>
      </c>
      <c r="AT26">
        <v>-62.553958236538001</v>
      </c>
      <c r="AU26">
        <v>-65.348271607945946</v>
      </c>
      <c r="AV26" t="s">
        <v>1869</v>
      </c>
    </row>
    <row r="27" spans="1:48" x14ac:dyDescent="0.25">
      <c r="A27" s="14">
        <v>3E-10</v>
      </c>
      <c r="B27" t="s">
        <v>681</v>
      </c>
      <c r="C27" s="4">
        <v>14</v>
      </c>
      <c r="D27" s="4">
        <v>6</v>
      </c>
      <c r="E27" s="4">
        <v>10</v>
      </c>
      <c r="F27" s="4">
        <v>30</v>
      </c>
      <c r="G27" s="4">
        <v>187.53349304199219</v>
      </c>
      <c r="H27" s="4">
        <v>171.75</v>
      </c>
      <c r="I27" s="34">
        <v>102251.94589761841</v>
      </c>
      <c r="J27" s="35">
        <v>26.547125818462526</v>
      </c>
      <c r="K27" s="35">
        <v>23.56107018641573</v>
      </c>
      <c r="L27" s="35">
        <v>14.533044219189652</v>
      </c>
      <c r="M27" s="35">
        <v>13.894773162481881</v>
      </c>
      <c r="N27" s="4">
        <v>7.125</v>
      </c>
      <c r="O27" s="4">
        <v>12.20472440944881</v>
      </c>
      <c r="P27" s="35">
        <v>2.0597597694119334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>
        <f t="shared" si="17"/>
        <v>2.0597597697119334</v>
      </c>
      <c r="AH27" s="38" t="str">
        <f t="shared" si="18"/>
        <v xml:space="preserve"> </v>
      </c>
      <c r="AI27" s="1">
        <f t="shared" si="19"/>
        <v>20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681</v>
      </c>
      <c r="AP27" t="s">
        <v>1242</v>
      </c>
      <c r="AQ27" s="22">
        <v>-84.302770895860306</v>
      </c>
      <c r="AR27" s="21">
        <v>-78.442108157357097</v>
      </c>
      <c r="AS27">
        <v>9.1898067202283542</v>
      </c>
      <c r="AT27">
        <v>84.302770895860306</v>
      </c>
      <c r="AU27">
        <v>78.442108157357097</v>
      </c>
      <c r="AV27" t="s">
        <v>1634</v>
      </c>
    </row>
    <row r="28" spans="1:48" x14ac:dyDescent="0.25">
      <c r="A28" s="14">
        <v>3.1000000000000002E-10</v>
      </c>
      <c r="B28" t="s">
        <v>691</v>
      </c>
      <c r="C28" s="4">
        <v>10</v>
      </c>
      <c r="D28" s="4">
        <v>1</v>
      </c>
      <c r="E28" s="4">
        <v>14</v>
      </c>
      <c r="F28" s="4">
        <v>25</v>
      </c>
      <c r="G28" s="4">
        <v>103</v>
      </c>
      <c r="H28" s="4">
        <v>99.5</v>
      </c>
      <c r="I28" s="34">
        <v>47642.676373093796</v>
      </c>
      <c r="J28" s="35">
        <v>17.979761474521144</v>
      </c>
      <c r="K28" s="35">
        <v>16.438129852965471</v>
      </c>
      <c r="L28" s="35">
        <v>12.162018818005425</v>
      </c>
      <c r="M28" s="35">
        <v>11.391725168843902</v>
      </c>
      <c r="N28" s="4">
        <v>5.5339999999999998</v>
      </c>
      <c r="O28" s="4">
        <v>8.5098039215686114</v>
      </c>
      <c r="P28" s="35">
        <v>1.3819095477386936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691</v>
      </c>
      <c r="AP28" t="s">
        <v>1313</v>
      </c>
      <c r="AQ28" s="22">
        <v>-24.824053739795772</v>
      </c>
      <c r="AR28" s="21">
        <v>-49.329778716887816</v>
      </c>
      <c r="AS28">
        <v>3.5175879396984966</v>
      </c>
      <c r="AT28">
        <v>24.824053739795772</v>
      </c>
      <c r="AU28">
        <v>49.329778716887816</v>
      </c>
      <c r="AV28" t="s">
        <v>1870</v>
      </c>
    </row>
    <row r="29" spans="1:48" x14ac:dyDescent="0.25">
      <c r="A29" s="14">
        <v>3.2000000000000003E-10</v>
      </c>
      <c r="B29" t="s">
        <v>688</v>
      </c>
      <c r="C29" s="4">
        <v>5</v>
      </c>
      <c r="D29" s="4">
        <v>5</v>
      </c>
      <c r="E29" s="4">
        <v>20</v>
      </c>
      <c r="F29" s="4">
        <v>30</v>
      </c>
      <c r="G29" s="4">
        <v>220</v>
      </c>
      <c r="H29" s="4">
        <v>227.2</v>
      </c>
      <c r="I29" s="34">
        <v>36110.544868059405</v>
      </c>
      <c r="J29" s="35">
        <v>12.351182386518076</v>
      </c>
      <c r="K29" s="35">
        <v>11.488673139158575</v>
      </c>
      <c r="L29" s="35" t="s">
        <v>1238</v>
      </c>
      <c r="M29" s="35" t="s">
        <v>1238</v>
      </c>
      <c r="N29" s="4">
        <v>18.395</v>
      </c>
      <c r="O29" s="4">
        <v>17.09102482495225</v>
      </c>
      <c r="P29" s="35">
        <v>4.5400528169014089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4.540052817221409</v>
      </c>
      <c r="AH29" s="38" t="str">
        <f t="shared" si="18"/>
        <v xml:space="preserve"> </v>
      </c>
      <c r="AI29" s="1">
        <f t="shared" si="19"/>
        <v>9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688</v>
      </c>
      <c r="AP29" t="s">
        <v>1246</v>
      </c>
      <c r="AQ29" s="22">
        <v>14.252218743307211</v>
      </c>
      <c r="AR29" s="21" t="e">
        <v>#VALUE!</v>
      </c>
      <c r="AS29">
        <v>-3.169014084507038</v>
      </c>
      <c r="AT29">
        <v>-14.252218743307211</v>
      </c>
      <c r="AU29" t="e">
        <v>#VALUE!</v>
      </c>
      <c r="AV29" t="s">
        <v>1871</v>
      </c>
    </row>
    <row r="30" spans="1:48" x14ac:dyDescent="0.25">
      <c r="A30" s="14">
        <v>3.3000000000000005E-10</v>
      </c>
      <c r="B30" t="s">
        <v>675</v>
      </c>
      <c r="C30" s="4">
        <v>13</v>
      </c>
      <c r="D30" s="4">
        <v>3</v>
      </c>
      <c r="E30" s="4">
        <v>10</v>
      </c>
      <c r="F30" s="4">
        <v>26</v>
      </c>
      <c r="G30" s="4">
        <v>28.5</v>
      </c>
      <c r="H30" s="4">
        <v>25.9</v>
      </c>
      <c r="I30" s="34">
        <v>17534.797418968996</v>
      </c>
      <c r="J30" s="35">
        <v>23.249551166965887</v>
      </c>
      <c r="K30" s="35">
        <v>15.014492753623188</v>
      </c>
      <c r="L30" s="35">
        <v>11.823673418018691</v>
      </c>
      <c r="M30" s="35">
        <v>6.734744336520504</v>
      </c>
      <c r="N30" s="4">
        <v>1.1140000000000001</v>
      </c>
      <c r="O30" s="4">
        <v>132.08333333333334</v>
      </c>
      <c r="P30" s="35">
        <v>3.5598455598455603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3.5598455601755603</v>
      </c>
      <c r="AH30" s="38" t="str">
        <f t="shared" si="18"/>
        <v xml:space="preserve"> </v>
      </c>
      <c r="AI30" s="1">
        <f t="shared" si="19"/>
        <v>16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675</v>
      </c>
      <c r="AP30" t="s">
        <v>1250</v>
      </c>
      <c r="AQ30" s="22">
        <v>-61.409439630442762</v>
      </c>
      <c r="AR30" s="21">
        <v>-45.175448381935922</v>
      </c>
      <c r="AS30">
        <v>10.038610038610042</v>
      </c>
      <c r="AT30">
        <v>61.409439630442762</v>
      </c>
      <c r="AU30">
        <v>45.175448381935922</v>
      </c>
      <c r="AV30" t="s">
        <v>1872</v>
      </c>
    </row>
    <row r="31" spans="1:48" x14ac:dyDescent="0.25">
      <c r="A31" s="14">
        <v>3.4000000000000007E-10</v>
      </c>
      <c r="B31" t="s">
        <v>690</v>
      </c>
      <c r="C31" s="4">
        <v>27</v>
      </c>
      <c r="D31" s="4">
        <v>2</v>
      </c>
      <c r="E31" s="4">
        <v>11</v>
      </c>
      <c r="F31" s="4">
        <v>40</v>
      </c>
      <c r="G31" s="4">
        <v>127</v>
      </c>
      <c r="H31" s="4">
        <v>106.48</v>
      </c>
      <c r="I31" s="34">
        <v>144062.30014733769</v>
      </c>
      <c r="J31" s="35">
        <v>21.819672131147541</v>
      </c>
      <c r="K31" s="35">
        <v>19.569931997794523</v>
      </c>
      <c r="L31" s="35">
        <v>17.346475468775726</v>
      </c>
      <c r="M31" s="35">
        <v>14.818975765512162</v>
      </c>
      <c r="N31" s="4">
        <v>4.88</v>
      </c>
      <c r="O31" s="4">
        <v>12.183908045976995</v>
      </c>
      <c r="P31" s="35">
        <v>1.6341096919609315</v>
      </c>
      <c r="Q31" s="36" t="str">
        <f t="shared" si="5"/>
        <v xml:space="preserve"> </v>
      </c>
      <c r="R31" s="36" t="str">
        <f t="shared" si="6"/>
        <v xml:space="preserve"> </v>
      </c>
      <c r="S31" s="37">
        <f t="shared" si="7"/>
        <v>0.19271224677125473</v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>
        <f t="shared" si="2"/>
        <v>7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690</v>
      </c>
      <c r="AP31" t="s">
        <v>1293</v>
      </c>
      <c r="AQ31" s="22">
        <v>-51.482539439841112</v>
      </c>
      <c r="AR31" s="21">
        <v>-112.98646072108443</v>
      </c>
      <c r="AS31">
        <v>19.271224643125471</v>
      </c>
      <c r="AT31">
        <v>51.482539439841112</v>
      </c>
      <c r="AU31">
        <v>112.98646072108443</v>
      </c>
      <c r="AV31" t="s">
        <v>1873</v>
      </c>
    </row>
    <row r="32" spans="1:48" x14ac:dyDescent="0.25">
      <c r="A32" s="14">
        <v>3.5000000000000008E-10</v>
      </c>
      <c r="B32" t="s">
        <v>683</v>
      </c>
      <c r="C32" s="4">
        <v>23</v>
      </c>
      <c r="D32" s="4">
        <v>0</v>
      </c>
      <c r="E32" s="4">
        <v>5</v>
      </c>
      <c r="F32" s="4">
        <v>28</v>
      </c>
      <c r="G32" s="4">
        <v>120</v>
      </c>
      <c r="H32" s="4">
        <v>96.7</v>
      </c>
      <c r="I32" s="34">
        <v>90521.351804196544</v>
      </c>
      <c r="J32" s="35">
        <v>14.24572775486152</v>
      </c>
      <c r="K32" s="35">
        <v>12.898492730425504</v>
      </c>
      <c r="L32" s="35">
        <v>10.511792989706175</v>
      </c>
      <c r="M32" s="35">
        <v>9.7365075136193955</v>
      </c>
      <c r="N32" s="4">
        <v>6.7880000000000003</v>
      </c>
      <c r="O32" s="4">
        <v>-1.0495626822157444</v>
      </c>
      <c r="P32" s="35">
        <v>4.1334022750775592</v>
      </c>
      <c r="Q32" s="36">
        <f t="shared" si="5"/>
        <v>82.142857143207138</v>
      </c>
      <c r="R32" s="36" t="str">
        <f t="shared" si="6"/>
        <v xml:space="preserve"> </v>
      </c>
      <c r="S32" s="37">
        <f t="shared" si="7"/>
        <v>0.24095139642032046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>
        <f t="shared" si="2"/>
        <v>3</v>
      </c>
      <c r="AD32" s="1" t="str">
        <f t="shared" si="15"/>
        <v xml:space="preserve"> </v>
      </c>
      <c r="AE32" s="1">
        <f t="shared" si="23"/>
        <v>1</v>
      </c>
      <c r="AF32" s="1" t="str">
        <f t="shared" si="16"/>
        <v xml:space="preserve"> </v>
      </c>
      <c r="AG32" s="38">
        <f t="shared" si="17"/>
        <v>4.1334022754275592</v>
      </c>
      <c r="AH32" s="38" t="str">
        <f t="shared" si="18"/>
        <v xml:space="preserve"> </v>
      </c>
      <c r="AI32" s="1">
        <f t="shared" si="19"/>
        <v>13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683</v>
      </c>
      <c r="AP32" t="s">
        <v>1244</v>
      </c>
      <c r="AQ32" s="22">
        <v>1.0993839181232201</v>
      </c>
      <c r="AR32" s="21">
        <v>-29.067693822890405</v>
      </c>
      <c r="AS32">
        <v>24.095139607032046</v>
      </c>
      <c r="AT32">
        <v>-1.0993839181232201</v>
      </c>
      <c r="AU32">
        <v>29.067693822890405</v>
      </c>
      <c r="AV32" t="s">
        <v>1874</v>
      </c>
    </row>
    <row r="33" spans="1:48" x14ac:dyDescent="0.25">
      <c r="A33" s="14">
        <v>3.600000000000001E-10</v>
      </c>
      <c r="B33" t="s">
        <v>697</v>
      </c>
      <c r="C33" s="4">
        <v>9</v>
      </c>
      <c r="D33" s="4">
        <v>4</v>
      </c>
      <c r="E33" s="4">
        <v>8</v>
      </c>
      <c r="F33" s="4">
        <v>21</v>
      </c>
      <c r="G33" s="4">
        <v>12.600000381469727</v>
      </c>
      <c r="H33" s="4">
        <v>12.89</v>
      </c>
      <c r="I33" s="34">
        <v>8837.3091544670879</v>
      </c>
      <c r="J33" s="35" t="s">
        <v>1238</v>
      </c>
      <c r="K33" s="35">
        <v>17.163781624500668</v>
      </c>
      <c r="L33" s="35">
        <v>7.8226197895205232</v>
      </c>
      <c r="M33" s="35">
        <v>6.0062304277759324</v>
      </c>
      <c r="N33" s="4">
        <v>8.4000000000000005E-2</v>
      </c>
      <c r="O33" s="4">
        <v>-49.090909090909093</v>
      </c>
      <c r="P33" s="35">
        <v>1.2335143522110164</v>
      </c>
      <c r="Q33" s="36" t="str">
        <f t="shared" si="5"/>
        <v xml:space="preserve"> </v>
      </c>
      <c r="R33" s="36" t="str">
        <f t="shared" si="6"/>
        <v xml:space="preserve"> </v>
      </c>
      <c r="S33" s="37" t="str">
        <f t="shared" si="7"/>
        <v/>
      </c>
      <c r="T33" s="37" t="str">
        <f t="shared" si="8"/>
        <v/>
      </c>
      <c r="U33" s="37" t="str">
        <f t="shared" si="9"/>
        <v xml:space="preserve"> </v>
      </c>
      <c r="V33" s="37" t="str">
        <f t="shared" si="10"/>
        <v xml:space="preserve"> </v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 t="str">
        <f t="shared" si="2"/>
        <v xml:space="preserve"> 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697</v>
      </c>
      <c r="AP33" t="s">
        <v>1242</v>
      </c>
      <c r="AQ33" s="22" t="e">
        <v>#VALUE!</v>
      </c>
      <c r="AR33" s="21">
        <v>3.9509723150531806</v>
      </c>
      <c r="AS33">
        <v>-2.2498030917787015</v>
      </c>
      <c r="AT33" t="e">
        <v>#VALUE!</v>
      </c>
      <c r="AU33">
        <v>-3.9509723150531806</v>
      </c>
      <c r="AV33" t="s">
        <v>1875</v>
      </c>
    </row>
    <row r="34" spans="1:48" x14ac:dyDescent="0.25">
      <c r="A34" s="14">
        <v>3.7000000000000012E-10</v>
      </c>
      <c r="B34" t="s">
        <v>700</v>
      </c>
      <c r="C34" s="4">
        <v>20</v>
      </c>
      <c r="D34" s="4">
        <v>1</v>
      </c>
      <c r="E34" s="4">
        <v>7</v>
      </c>
      <c r="F34" s="4">
        <v>28</v>
      </c>
      <c r="G34" s="4">
        <v>52</v>
      </c>
      <c r="H34" s="4">
        <v>42.02</v>
      </c>
      <c r="I34" s="34">
        <v>25094.592615800917</v>
      </c>
      <c r="J34" s="35">
        <v>17.306425041186163</v>
      </c>
      <c r="K34" s="35">
        <v>16.407653260445141</v>
      </c>
      <c r="L34" s="35">
        <v>26.931434069865908</v>
      </c>
      <c r="M34" s="35">
        <v>19.622415581070189</v>
      </c>
      <c r="N34" s="4">
        <v>2.4279999999999999</v>
      </c>
      <c r="O34" s="4">
        <v>83.939393939393923</v>
      </c>
      <c r="P34" s="35">
        <v>4.0242741551642069</v>
      </c>
      <c r="Q34" s="36">
        <f t="shared" si="5"/>
        <v>71.428571428941424</v>
      </c>
      <c r="R34" s="36" t="str">
        <f t="shared" si="6"/>
        <v xml:space="preserve"> </v>
      </c>
      <c r="S34" s="37">
        <f t="shared" si="7"/>
        <v>0.23750594991783422</v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>
        <f t="shared" si="2"/>
        <v>5</v>
      </c>
      <c r="AD34" s="1" t="str">
        <f t="shared" si="15"/>
        <v xml:space="preserve"> </v>
      </c>
      <c r="AE34" s="1">
        <f t="shared" si="23"/>
        <v>4</v>
      </c>
      <c r="AF34" s="1" t="str">
        <f t="shared" si="16"/>
        <v xml:space="preserve"> </v>
      </c>
      <c r="AG34" s="38">
        <f t="shared" si="17"/>
        <v>4.024274155534207</v>
      </c>
      <c r="AH34" s="38" t="str">
        <f t="shared" si="18"/>
        <v xml:space="preserve"> </v>
      </c>
      <c r="AI34" s="1">
        <f t="shared" si="19"/>
        <v>14</v>
      </c>
      <c r="AJ34" s="1" t="str">
        <f t="shared" si="20"/>
        <v xml:space="preserve"> </v>
      </c>
      <c r="AK34" s="25">
        <f t="shared" si="21"/>
        <v>83.939393939763917</v>
      </c>
      <c r="AL34" s="25" t="str">
        <f t="shared" si="22"/>
        <v xml:space="preserve"> </v>
      </c>
      <c r="AM34" s="1">
        <f t="shared" si="3"/>
        <v>1</v>
      </c>
      <c r="AN34" s="1" t="str">
        <f t="shared" si="4"/>
        <v xml:space="preserve"> </v>
      </c>
      <c r="AO34" t="s">
        <v>700</v>
      </c>
      <c r="AP34" t="s">
        <v>1254</v>
      </c>
      <c r="AQ34" s="22">
        <v>-20.149432040354863</v>
      </c>
      <c r="AR34" s="21">
        <v>-230.6741380984875</v>
      </c>
      <c r="AS34">
        <v>23.750594954783423</v>
      </c>
      <c r="AT34">
        <v>20.149432040354863</v>
      </c>
      <c r="AU34">
        <v>230.6741380984875</v>
      </c>
      <c r="AV34" t="s">
        <v>1876</v>
      </c>
    </row>
    <row r="35" spans="1:48" x14ac:dyDescent="0.25">
      <c r="A35" s="14">
        <v>3.8000000000000014E-10</v>
      </c>
      <c r="B35" t="s">
        <v>684</v>
      </c>
      <c r="C35" s="4">
        <v>27</v>
      </c>
      <c r="D35" s="4">
        <v>1</v>
      </c>
      <c r="E35" s="4">
        <v>5</v>
      </c>
      <c r="F35" s="4">
        <v>33</v>
      </c>
      <c r="G35" s="4">
        <v>195</v>
      </c>
      <c r="H35" s="4">
        <v>157.56</v>
      </c>
      <c r="I35" s="34">
        <v>88103.106970715176</v>
      </c>
      <c r="J35" s="35">
        <v>5.7142857142857144</v>
      </c>
      <c r="K35" s="35">
        <v>5.4049603787177114</v>
      </c>
      <c r="L35" s="35">
        <v>2.7565642084519775</v>
      </c>
      <c r="M35" s="35">
        <v>2.6203696964493992</v>
      </c>
      <c r="N35" s="4">
        <v>27.573</v>
      </c>
      <c r="O35" s="4">
        <v>-1.5671854919320292</v>
      </c>
      <c r="P35" s="35">
        <v>4.4598882965219602</v>
      </c>
      <c r="Q35" s="36">
        <f t="shared" si="5"/>
        <v>81.818181818561811</v>
      </c>
      <c r="R35" s="36" t="str">
        <f t="shared" si="6"/>
        <v xml:space="preserve"> </v>
      </c>
      <c r="S35" s="37">
        <f t="shared" si="7"/>
        <v>0.23762376275623762</v>
      </c>
      <c r="T35" s="37" t="str">
        <f t="shared" si="8"/>
        <v/>
      </c>
      <c r="U35" s="37" t="str">
        <f t="shared" si="9"/>
        <v/>
      </c>
      <c r="V35" s="37">
        <f t="shared" si="10"/>
        <v>-0.60328711362754928</v>
      </c>
      <c r="W35" s="37" t="str">
        <f t="shared" si="11"/>
        <v/>
      </c>
      <c r="X35" s="37">
        <f t="shared" si="12"/>
        <v>-0.66153882062934066</v>
      </c>
      <c r="Y35" s="1" t="str">
        <f t="shared" si="0"/>
        <v xml:space="preserve"> </v>
      </c>
      <c r="Z35" s="1">
        <f t="shared" si="13"/>
        <v>2</v>
      </c>
      <c r="AA35" s="1" t="str">
        <f t="shared" si="1"/>
        <v xml:space="preserve"> </v>
      </c>
      <c r="AB35" s="1">
        <f t="shared" si="14"/>
        <v>1</v>
      </c>
      <c r="AC35" s="1">
        <f t="shared" si="2"/>
        <v>4</v>
      </c>
      <c r="AD35" s="1" t="str">
        <f t="shared" si="15"/>
        <v xml:space="preserve"> </v>
      </c>
      <c r="AE35" s="1">
        <f t="shared" si="23"/>
        <v>2</v>
      </c>
      <c r="AF35" s="1" t="str">
        <f t="shared" si="16"/>
        <v xml:space="preserve"> </v>
      </c>
      <c r="AG35" s="38">
        <f t="shared" si="17"/>
        <v>4.4598882969019602</v>
      </c>
      <c r="AH35" s="38" t="str">
        <f t="shared" si="18"/>
        <v xml:space="preserve"> </v>
      </c>
      <c r="AI35" s="1">
        <f t="shared" si="19"/>
        <v>11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684</v>
      </c>
      <c r="AP35" t="s">
        <v>1248</v>
      </c>
      <c r="AQ35" s="22">
        <v>60.32871136275493</v>
      </c>
      <c r="AR35" s="21">
        <v>66.153882062934059</v>
      </c>
      <c r="AS35">
        <v>23.762376237623762</v>
      </c>
      <c r="AT35">
        <v>-60.32871136275493</v>
      </c>
      <c r="AU35">
        <v>-66.153882062934059</v>
      </c>
      <c r="AV35" t="s">
        <v>1877</v>
      </c>
    </row>
    <row r="36" spans="1:48" x14ac:dyDescent="0.25">
      <c r="A36" s="14">
        <v>3.9000000000000015E-10</v>
      </c>
      <c r="B36" t="s">
        <v>940</v>
      </c>
      <c r="C36" s="4">
        <v>23</v>
      </c>
      <c r="D36" s="4">
        <v>4</v>
      </c>
      <c r="E36" s="4">
        <v>4</v>
      </c>
      <c r="F36" s="4">
        <v>31</v>
      </c>
      <c r="G36" s="4">
        <v>200</v>
      </c>
      <c r="H36" s="4">
        <v>153.65</v>
      </c>
      <c r="I36" s="34">
        <v>20909.118734059582</v>
      </c>
      <c r="J36" s="35">
        <v>35.184337073505837</v>
      </c>
      <c r="K36" s="35">
        <v>26.3958082803642</v>
      </c>
      <c r="L36" s="35">
        <v>21.778002440034818</v>
      </c>
      <c r="M36" s="35">
        <v>16.428895963330984</v>
      </c>
      <c r="N36" s="4">
        <v>4.367</v>
      </c>
      <c r="O36" s="4">
        <v>46.200200870438564</v>
      </c>
      <c r="P36" s="35">
        <v>0.21542466644972341</v>
      </c>
      <c r="Q36" s="36">
        <f t="shared" si="5"/>
        <v>74.193548387486771</v>
      </c>
      <c r="R36" s="36" t="str">
        <f t="shared" si="6"/>
        <v xml:space="preserve"> </v>
      </c>
      <c r="S36" s="37">
        <f t="shared" si="7"/>
        <v>0.30165961640041322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 t="str">
        <f t="shared" si="12"/>
        <v/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 t="str">
        <f t="shared" si="14"/>
        <v xml:space="preserve"> </v>
      </c>
      <c r="AC36" s="1">
        <f t="shared" si="2"/>
        <v>1</v>
      </c>
      <c r="AD36" s="1" t="str">
        <f t="shared" si="15"/>
        <v xml:space="preserve"> </v>
      </c>
      <c r="AE36" s="1">
        <f t="shared" si="23"/>
        <v>3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940</v>
      </c>
      <c r="AP36" t="s">
        <v>1293</v>
      </c>
      <c r="AQ36" s="22">
        <v>-144.26639852180517</v>
      </c>
      <c r="AR36" s="21">
        <v>-167.39839281054398</v>
      </c>
      <c r="AS36">
        <v>30.165961601041325</v>
      </c>
      <c r="AT36">
        <v>144.26639852180517</v>
      </c>
      <c r="AU36">
        <v>167.39839281054398</v>
      </c>
      <c r="AV36" t="s">
        <v>1878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869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43725.351393171295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869</v>
      </c>
      <c r="C6" s="31"/>
      <c r="D6" s="31"/>
      <c r="E6" s="31"/>
      <c r="F6" s="31"/>
      <c r="G6" s="32"/>
      <c r="H6" s="32"/>
      <c r="I6" s="33"/>
      <c r="J6" s="32">
        <v>14.937798967025083</v>
      </c>
      <c r="K6" s="32">
        <v>13.469519669503581</v>
      </c>
      <c r="L6" s="32">
        <v>9.215661621912151</v>
      </c>
      <c r="M6" s="32">
        <v>8.6406342394454025</v>
      </c>
      <c r="N6" s="32"/>
      <c r="O6" s="32"/>
      <c r="P6" s="32">
        <v>3.3781848835195993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712</v>
      </c>
      <c r="C7" s="4">
        <v>17</v>
      </c>
      <c r="D7" s="4">
        <v>2</v>
      </c>
      <c r="E7" s="4">
        <v>4</v>
      </c>
      <c r="F7" s="4">
        <v>23</v>
      </c>
      <c r="G7" s="4">
        <v>46.099998474121094</v>
      </c>
      <c r="H7" s="4">
        <v>38.85</v>
      </c>
      <c r="I7" s="34">
        <v>11563.75985890825</v>
      </c>
      <c r="J7" s="35">
        <v>26.53688524590164</v>
      </c>
      <c r="K7" s="35">
        <v>21.60734149054505</v>
      </c>
      <c r="L7" s="35">
        <v>15.346724690299459</v>
      </c>
      <c r="M7" s="35">
        <v>13.675977867957986</v>
      </c>
      <c r="N7" s="4">
        <v>1.464</v>
      </c>
      <c r="O7" s="4">
        <v>78.973105134474309</v>
      </c>
      <c r="P7" s="35">
        <v>2.9343629343629347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73.913043478360876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0.1866151474390243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11</v>
      </c>
      <c r="AD7" s="1" t="str">
        <f>IF(ISERROR((RANK(T7,T$7:T$184,1)))=TRUE," ",((RANK(T7,T$7:T$184,1))))</f>
        <v xml:space="preserve"> </v>
      </c>
      <c r="AE7" s="1">
        <f t="shared" ref="AE7:AE34" si="3">IF(ISERROR((RANK(Q7,Q$7:Q$184,0)))=TRUE," ",((RANK(Q7,Q$7:Q$184,0))))</f>
        <v>9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2.9343629344629347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20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78.973105134574311</v>
      </c>
      <c r="AL7" s="25" t="str">
        <f>IF(ISERROR((IF(O7&lt;$AL$5,O7+A7," ")))=TRUE," ",((IF(O7&lt;$AL$5,O7+A7," "))))</f>
        <v xml:space="preserve"> </v>
      </c>
      <c r="AM7" s="1">
        <f t="shared" ref="AM7:AM34" si="5">IF(ISERROR((RANK(AK7,AK$7:AK$184,0)))=TRUE," ",((RANK(AK7,AK$7:AK$184,0))))</f>
        <v>1</v>
      </c>
      <c r="AN7" s="1" t="str">
        <f t="shared" ref="AN7:AN34" si="6">IF(ISERROR((RANK(AL7,AL$7:AL$184,0)))=TRUE," ",((RANK(AL7,AL$7:AL$184,0))))</f>
        <v xml:space="preserve"> </v>
      </c>
      <c r="AO7" t="s">
        <v>712</v>
      </c>
      <c r="AP7" t="s">
        <v>1248</v>
      </c>
      <c r="AQ7" s="22">
        <v>-77.64923269138464</v>
      </c>
      <c r="AR7" s="21">
        <v>-66.528734668484674</v>
      </c>
      <c r="AS7">
        <v>18.661514733902429</v>
      </c>
      <c r="AT7">
        <v>77.64923269138464</v>
      </c>
      <c r="AU7">
        <v>66.528734668484674</v>
      </c>
      <c r="AV7" t="s">
        <v>1879</v>
      </c>
    </row>
    <row r="8" spans="1:48" x14ac:dyDescent="0.25">
      <c r="A8" s="14">
        <v>1.1000000000000001E-10</v>
      </c>
      <c r="B8" t="s">
        <v>733</v>
      </c>
      <c r="C8" s="4">
        <v>14</v>
      </c>
      <c r="D8" s="4">
        <v>1</v>
      </c>
      <c r="E8" s="4">
        <v>9</v>
      </c>
      <c r="F8" s="4">
        <v>24</v>
      </c>
      <c r="G8" s="4">
        <v>13.600000381469727</v>
      </c>
      <c r="H8" s="4">
        <v>11.36</v>
      </c>
      <c r="I8" s="34">
        <v>36089.670551956311</v>
      </c>
      <c r="J8" s="35">
        <v>8.7993803253292029</v>
      </c>
      <c r="K8" s="35">
        <v>8.4460966542750935</v>
      </c>
      <c r="L8" s="35" t="s">
        <v>1238</v>
      </c>
      <c r="M8" s="35" t="s">
        <v>1238</v>
      </c>
      <c r="N8" s="4">
        <v>1.2909999999999999</v>
      </c>
      <c r="O8" s="4">
        <v>3.1974420463628945</v>
      </c>
      <c r="P8" s="35">
        <v>6.1795774647887329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0.19718313228163087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-0.41093193550444251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7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7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6.1795774648987329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5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733</v>
      </c>
      <c r="AP8" t="s">
        <v>1246</v>
      </c>
      <c r="AQ8" s="22">
        <v>41.093193550444255</v>
      </c>
      <c r="AR8" s="21" t="e">
        <v>#VALUE!</v>
      </c>
      <c r="AS8">
        <v>19.718313217163086</v>
      </c>
      <c r="AT8">
        <v>-41.093193550444255</v>
      </c>
      <c r="AU8" t="e">
        <v>#VALUE!</v>
      </c>
      <c r="AV8" t="s">
        <v>1880</v>
      </c>
    </row>
    <row r="9" spans="1:48" x14ac:dyDescent="0.25">
      <c r="A9" s="14">
        <v>1.2E-10</v>
      </c>
      <c r="B9" t="s">
        <v>705</v>
      </c>
      <c r="C9" s="4">
        <v>13</v>
      </c>
      <c r="D9" s="4">
        <v>4</v>
      </c>
      <c r="E9" s="4">
        <v>8</v>
      </c>
      <c r="F9" s="4">
        <v>25</v>
      </c>
      <c r="G9" s="4">
        <v>134</v>
      </c>
      <c r="H9" s="4">
        <v>126.05</v>
      </c>
      <c r="I9" s="34">
        <v>59532.214962647158</v>
      </c>
      <c r="J9" s="35">
        <v>23.086080586080584</v>
      </c>
      <c r="K9" s="35">
        <v>20.969888537680916</v>
      </c>
      <c r="L9" s="35">
        <v>12.033047164771519</v>
      </c>
      <c r="M9" s="35">
        <v>11.311747519115016</v>
      </c>
      <c r="N9" s="4">
        <v>5.46</v>
      </c>
      <c r="O9" s="4">
        <v>10.303030303030299</v>
      </c>
      <c r="P9" s="35">
        <v>2.3823879412931377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2.3823879414131377</v>
      </c>
      <c r="AH9" s="38" t="str">
        <f t="shared" si="19"/>
        <v xml:space="preserve"> </v>
      </c>
      <c r="AI9" s="1">
        <f t="shared" si="20"/>
        <v>26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705</v>
      </c>
      <c r="AP9" t="s">
        <v>1242</v>
      </c>
      <c r="AQ9" s="22">
        <v>-54.548073896580632</v>
      </c>
      <c r="AR9" s="21">
        <v>-30.57171214012946</v>
      </c>
      <c r="AS9">
        <v>6.3070210234034141</v>
      </c>
      <c r="AT9">
        <v>54.548073896580632</v>
      </c>
      <c r="AU9">
        <v>30.57171214012946</v>
      </c>
      <c r="AV9" t="s">
        <v>1881</v>
      </c>
    </row>
    <row r="10" spans="1:48" x14ac:dyDescent="0.25">
      <c r="A10" s="14">
        <v>1.2999999999999999E-10</v>
      </c>
      <c r="B10" t="s">
        <v>731</v>
      </c>
      <c r="C10" s="4">
        <v>23</v>
      </c>
      <c r="D10" s="4">
        <v>0</v>
      </c>
      <c r="E10" s="4">
        <v>6</v>
      </c>
      <c r="F10" s="4">
        <v>29</v>
      </c>
      <c r="G10" s="4">
        <v>146.5</v>
      </c>
      <c r="H10" s="4">
        <v>121.24</v>
      </c>
      <c r="I10" s="34">
        <v>103892.72653353494</v>
      </c>
      <c r="J10" s="35">
        <v>19.567462879276952</v>
      </c>
      <c r="K10" s="35">
        <v>16.249832462136443</v>
      </c>
      <c r="L10" s="35">
        <v>9.3009289538429396</v>
      </c>
      <c r="M10" s="35">
        <v>7.9172371591038786</v>
      </c>
      <c r="N10" s="4">
        <v>6.1959999999999997</v>
      </c>
      <c r="O10" s="4">
        <v>30.086080201553639</v>
      </c>
      <c r="P10" s="35">
        <v>2.1420323325635104</v>
      </c>
      <c r="Q10" s="36">
        <f t="shared" si="7"/>
        <v>79.310344827716207</v>
      </c>
      <c r="R10" s="36" t="str">
        <f t="shared" si="8"/>
        <v xml:space="preserve"> </v>
      </c>
      <c r="S10" s="37">
        <f t="shared" si="9"/>
        <v>0.20834708030156057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5</v>
      </c>
      <c r="AD10" s="1" t="str">
        <f t="shared" si="17"/>
        <v xml:space="preserve"> </v>
      </c>
      <c r="AE10" s="1">
        <f t="shared" si="3"/>
        <v>5</v>
      </c>
      <c r="AF10" s="1" t="str">
        <f t="shared" si="4"/>
        <v xml:space="preserve"> </v>
      </c>
      <c r="AG10" s="38">
        <f t="shared" si="18"/>
        <v>2.1420323326935105</v>
      </c>
      <c r="AH10" s="38" t="str">
        <f t="shared" si="19"/>
        <v xml:space="preserve"> </v>
      </c>
      <c r="AI10" s="1">
        <f t="shared" si="20"/>
        <v>30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731</v>
      </c>
      <c r="AP10" t="s">
        <v>1244</v>
      </c>
      <c r="AQ10" s="22">
        <v>-30.992945630556189</v>
      </c>
      <c r="AR10" s="21">
        <v>-0.92524373646758473</v>
      </c>
      <c r="AS10">
        <v>20.834708017156057</v>
      </c>
      <c r="AT10">
        <v>30.992945630556189</v>
      </c>
      <c r="AU10">
        <v>0.92524373646758473</v>
      </c>
      <c r="AV10" t="s">
        <v>1882</v>
      </c>
    </row>
    <row r="11" spans="1:48" x14ac:dyDescent="0.25">
      <c r="A11" s="14">
        <v>1.3999999999999998E-10</v>
      </c>
      <c r="B11" t="s">
        <v>734</v>
      </c>
      <c r="C11" s="4">
        <v>12</v>
      </c>
      <c r="D11" s="4">
        <v>0</v>
      </c>
      <c r="E11" s="4">
        <v>8</v>
      </c>
      <c r="F11" s="4">
        <v>20</v>
      </c>
      <c r="G11" s="4">
        <v>84.5</v>
      </c>
      <c r="H11" s="4">
        <v>65.48</v>
      </c>
      <c r="I11" s="34">
        <v>7875.828488387614</v>
      </c>
      <c r="J11" s="35">
        <v>7.826918479560125</v>
      </c>
      <c r="K11" s="35">
        <v>7.2787905735882612</v>
      </c>
      <c r="L11" s="35">
        <v>7.0238817351842435</v>
      </c>
      <c r="M11" s="35">
        <v>6.7325387560618761</v>
      </c>
      <c r="N11" s="4">
        <v>8.3659999999999997</v>
      </c>
      <c r="O11" s="4">
        <v>14.180428551931209</v>
      </c>
      <c r="P11" s="35">
        <v>2.6817348808796577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0.29047037277286503</v>
      </c>
      <c r="T11" s="37" t="str">
        <f t="shared" si="10"/>
        <v/>
      </c>
      <c r="U11" s="37" t="str">
        <f t="shared" si="11"/>
        <v/>
      </c>
      <c r="V11" s="37">
        <f t="shared" si="12"/>
        <v>-0.47603268079601924</v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>
        <f t="shared" si="15"/>
        <v>5</v>
      </c>
      <c r="AA11" s="1" t="str">
        <f t="shared" si="1"/>
        <v xml:space="preserve"> </v>
      </c>
      <c r="AB11" s="1" t="str">
        <f t="shared" si="16"/>
        <v xml:space="preserve"> </v>
      </c>
      <c r="AC11" s="1">
        <f t="shared" si="2"/>
        <v>1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2.6817348810196577</v>
      </c>
      <c r="AH11" s="38" t="str">
        <f t="shared" si="19"/>
        <v xml:space="preserve"> </v>
      </c>
      <c r="AI11" s="1">
        <f t="shared" si="20"/>
        <v>24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734</v>
      </c>
      <c r="AP11" t="s">
        <v>1293</v>
      </c>
      <c r="AQ11" s="22">
        <v>47.603268079601925</v>
      </c>
      <c r="AR11" s="21">
        <v>23.783207073450864</v>
      </c>
      <c r="AS11">
        <v>29.047037263286501</v>
      </c>
      <c r="AT11">
        <v>-47.603268079601925</v>
      </c>
      <c r="AU11">
        <v>-23.783207073450864</v>
      </c>
      <c r="AV11" t="s">
        <v>1883</v>
      </c>
    </row>
    <row r="12" spans="1:48" x14ac:dyDescent="0.25">
      <c r="A12" s="14">
        <v>1.4999999999999997E-10</v>
      </c>
      <c r="B12" t="s">
        <v>708</v>
      </c>
      <c r="C12" s="4">
        <v>22</v>
      </c>
      <c r="D12" s="4">
        <v>2</v>
      </c>
      <c r="E12" s="4">
        <v>9</v>
      </c>
      <c r="F12" s="4">
        <v>33</v>
      </c>
      <c r="G12" s="4">
        <v>86</v>
      </c>
      <c r="H12" s="4">
        <v>79.540000000000006</v>
      </c>
      <c r="I12" s="34">
        <v>60100.660041808791</v>
      </c>
      <c r="J12" s="35">
        <v>20.691987513007287</v>
      </c>
      <c r="K12" s="35">
        <v>18.76385940080208</v>
      </c>
      <c r="L12" s="35">
        <v>14.340584211210821</v>
      </c>
      <c r="M12" s="35">
        <v>13.236043046472091</v>
      </c>
      <c r="N12" s="4">
        <v>3.8439999999999999</v>
      </c>
      <c r="O12" s="4">
        <v>7.9775280898876355</v>
      </c>
      <c r="P12" s="35">
        <v>2.817450339451848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2.817450339601848</v>
      </c>
      <c r="AH12" s="38" t="str">
        <f t="shared" si="19"/>
        <v xml:space="preserve"> </v>
      </c>
      <c r="AI12" s="1">
        <f t="shared" si="20"/>
        <v>22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708</v>
      </c>
      <c r="AP12" t="s">
        <v>1239</v>
      </c>
      <c r="AQ12" s="22">
        <v>-38.520993345033425</v>
      </c>
      <c r="AR12" s="21">
        <v>-55.611010902495607</v>
      </c>
      <c r="AS12">
        <v>8.1216997736987651</v>
      </c>
      <c r="AT12">
        <v>38.520993345033425</v>
      </c>
      <c r="AU12">
        <v>55.611010902495607</v>
      </c>
      <c r="AV12" t="s">
        <v>1884</v>
      </c>
    </row>
    <row r="13" spans="1:48" x14ac:dyDescent="0.25">
      <c r="A13" s="14">
        <v>1.5999999999999996E-10</v>
      </c>
      <c r="B13" t="s">
        <v>707</v>
      </c>
      <c r="C13" s="4">
        <v>16</v>
      </c>
      <c r="D13" s="4">
        <v>3</v>
      </c>
      <c r="E13" s="4">
        <v>10</v>
      </c>
      <c r="F13" s="4">
        <v>29</v>
      </c>
      <c r="G13" s="4">
        <v>50.299999237060547</v>
      </c>
      <c r="H13" s="4">
        <v>44.59</v>
      </c>
      <c r="I13" s="34">
        <v>61373.815541913405</v>
      </c>
      <c r="J13" s="35">
        <v>7.3653782623059136</v>
      </c>
      <c r="K13" s="35">
        <v>7.1538584951066904</v>
      </c>
      <c r="L13" s="35" t="s">
        <v>1238</v>
      </c>
      <c r="M13" s="35" t="s">
        <v>1238</v>
      </c>
      <c r="N13" s="4">
        <v>6.0540000000000003</v>
      </c>
      <c r="O13" s="4">
        <v>5.9873949579832022</v>
      </c>
      <c r="P13" s="35">
        <v>7.0800627943485077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-0.50693015225570703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4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7.0800627945085077</v>
      </c>
      <c r="AH13" s="38" t="str">
        <f t="shared" si="19"/>
        <v xml:space="preserve"> </v>
      </c>
      <c r="AI13" s="1">
        <f t="shared" si="20"/>
        <v>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707</v>
      </c>
      <c r="AP13" t="s">
        <v>1246</v>
      </c>
      <c r="AQ13" s="22">
        <v>50.693015225570704</v>
      </c>
      <c r="AR13" s="21" t="e">
        <v>#VALUE!</v>
      </c>
      <c r="AS13">
        <v>12.805560074143397</v>
      </c>
      <c r="AT13">
        <v>-50.693015225570704</v>
      </c>
      <c r="AU13" t="e">
        <v>#VALUE!</v>
      </c>
      <c r="AV13" t="s">
        <v>1885</v>
      </c>
    </row>
    <row r="14" spans="1:48" x14ac:dyDescent="0.25">
      <c r="A14" s="14">
        <v>1.6999999999999996E-10</v>
      </c>
      <c r="B14" t="s">
        <v>710</v>
      </c>
      <c r="C14" s="4">
        <v>13</v>
      </c>
      <c r="D14" s="4">
        <v>2</v>
      </c>
      <c r="E14" s="4">
        <v>12</v>
      </c>
      <c r="F14" s="4">
        <v>27</v>
      </c>
      <c r="G14" s="4">
        <v>20</v>
      </c>
      <c r="H14" s="4">
        <v>16.875</v>
      </c>
      <c r="I14" s="34">
        <v>15002.575023939662</v>
      </c>
      <c r="J14" s="35">
        <v>14.585133967156439</v>
      </c>
      <c r="K14" s="35">
        <v>12.630988023952096</v>
      </c>
      <c r="L14" s="35">
        <v>8.8490339087450618</v>
      </c>
      <c r="M14" s="35">
        <v>8.229444678831074</v>
      </c>
      <c r="N14" s="4">
        <v>1.157</v>
      </c>
      <c r="O14" s="4">
        <v>13.877952755905513</v>
      </c>
      <c r="P14" s="35">
        <v>3.4192592592592592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0.18518518535518511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12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3.4192592594292592</v>
      </c>
      <c r="AH14" s="38" t="str">
        <f t="shared" si="19"/>
        <v xml:space="preserve"> </v>
      </c>
      <c r="AI14" s="1">
        <f t="shared" si="20"/>
        <v>17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710</v>
      </c>
      <c r="AP14" t="s">
        <v>1239</v>
      </c>
      <c r="AQ14" s="22">
        <v>2.360889985513559</v>
      </c>
      <c r="AR14" s="21">
        <v>3.9783113596028263</v>
      </c>
      <c r="AS14">
        <v>18.518518518518512</v>
      </c>
      <c r="AT14">
        <v>-2.360889985513559</v>
      </c>
      <c r="AU14">
        <v>-3.9783113596028263</v>
      </c>
      <c r="AV14" t="s">
        <v>1886</v>
      </c>
    </row>
    <row r="15" spans="1:48" x14ac:dyDescent="0.25">
      <c r="A15" s="14">
        <v>1.7999999999999995E-10</v>
      </c>
      <c r="B15" t="s">
        <v>709</v>
      </c>
      <c r="C15" s="4">
        <v>15</v>
      </c>
      <c r="D15" s="4">
        <v>1</v>
      </c>
      <c r="E15" s="4">
        <v>2</v>
      </c>
      <c r="F15" s="4">
        <v>18</v>
      </c>
      <c r="G15" s="4">
        <v>128</v>
      </c>
      <c r="H15" s="4">
        <v>107.4</v>
      </c>
      <c r="I15" s="34">
        <v>19787.438442089879</v>
      </c>
      <c r="J15" s="35">
        <v>16.404460058041852</v>
      </c>
      <c r="K15" s="35">
        <v>15.012580374615601</v>
      </c>
      <c r="L15" s="35">
        <v>9.481713288123057</v>
      </c>
      <c r="M15" s="35">
        <v>8.924022131932313</v>
      </c>
      <c r="N15" s="4">
        <v>6.5469999999999997</v>
      </c>
      <c r="O15" s="4">
        <v>8.0363036303630224</v>
      </c>
      <c r="P15" s="35">
        <v>1.8975791433891993</v>
      </c>
      <c r="Q15" s="36">
        <f t="shared" si="7"/>
        <v>83.333333333513323</v>
      </c>
      <c r="R15" s="36" t="str">
        <f t="shared" si="8"/>
        <v xml:space="preserve"> </v>
      </c>
      <c r="S15" s="37">
        <f t="shared" si="9"/>
        <v>0.19180633165113578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9</v>
      </c>
      <c r="AD15" s="1" t="str">
        <f t="shared" si="17"/>
        <v xml:space="preserve"> </v>
      </c>
      <c r="AE15" s="1">
        <f t="shared" si="3"/>
        <v>2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709</v>
      </c>
      <c r="AP15" t="s">
        <v>1293</v>
      </c>
      <c r="AQ15" s="22">
        <v>-9.8184551435884124</v>
      </c>
      <c r="AR15" s="21">
        <v>-2.8869513348701137</v>
      </c>
      <c r="AS15">
        <v>19.180633147113578</v>
      </c>
      <c r="AT15">
        <v>9.8184551435884124</v>
      </c>
      <c r="AU15">
        <v>2.8869513348701137</v>
      </c>
      <c r="AV15" t="s">
        <v>1887</v>
      </c>
    </row>
    <row r="16" spans="1:48" x14ac:dyDescent="0.25">
      <c r="A16" s="14">
        <v>1.8999999999999994E-10</v>
      </c>
      <c r="B16" t="s">
        <v>706</v>
      </c>
      <c r="C16" s="4">
        <v>25</v>
      </c>
      <c r="D16" s="4">
        <v>0</v>
      </c>
      <c r="E16" s="4">
        <v>3</v>
      </c>
      <c r="F16" s="4">
        <v>28</v>
      </c>
      <c r="G16" s="4">
        <v>27.5</v>
      </c>
      <c r="H16" s="4">
        <v>22.59</v>
      </c>
      <c r="I16" s="34">
        <v>60086.038990797482</v>
      </c>
      <c r="J16" s="35">
        <v>8.5568181818181817</v>
      </c>
      <c r="K16" s="35">
        <v>7.8628611207796721</v>
      </c>
      <c r="L16" s="35" t="s">
        <v>1238</v>
      </c>
      <c r="M16" s="35" t="s">
        <v>1238</v>
      </c>
      <c r="N16" s="4">
        <v>2.64</v>
      </c>
      <c r="O16" s="4">
        <v>6.4516129032258114</v>
      </c>
      <c r="P16" s="35">
        <v>6.9145639663567957</v>
      </c>
      <c r="Q16" s="36">
        <f t="shared" si="7"/>
        <v>89.285714285904291</v>
      </c>
      <c r="R16" s="36" t="str">
        <f t="shared" si="8"/>
        <v xml:space="preserve"> </v>
      </c>
      <c r="S16" s="37">
        <f t="shared" si="9"/>
        <v>0.21735281116830893</v>
      </c>
      <c r="T16" s="37" t="str">
        <f t="shared" si="10"/>
        <v/>
      </c>
      <c r="U16" s="37" t="str">
        <f t="shared" si="11"/>
        <v/>
      </c>
      <c r="V16" s="37">
        <f t="shared" si="12"/>
        <v>-0.42717008036410176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6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4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6.9145639665467957</v>
      </c>
      <c r="AH16" s="38" t="str">
        <f t="shared" si="19"/>
        <v xml:space="preserve"> </v>
      </c>
      <c r="AI16" s="1">
        <f t="shared" si="20"/>
        <v>4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706</v>
      </c>
      <c r="AP16" t="s">
        <v>1246</v>
      </c>
      <c r="AQ16" s="22">
        <v>42.717008036410178</v>
      </c>
      <c r="AR16" s="21" t="e">
        <v>#VALUE!</v>
      </c>
      <c r="AS16">
        <v>21.735281097830892</v>
      </c>
      <c r="AT16">
        <v>-42.717008036410178</v>
      </c>
      <c r="AU16" t="e">
        <v>#VALUE!</v>
      </c>
      <c r="AV16" t="s">
        <v>1888</v>
      </c>
    </row>
    <row r="17" spans="1:48" x14ac:dyDescent="0.25">
      <c r="A17" s="14">
        <v>1.9999999999999993E-10</v>
      </c>
      <c r="B17" t="s">
        <v>703</v>
      </c>
      <c r="C17" s="4">
        <v>19</v>
      </c>
      <c r="D17" s="4">
        <v>3</v>
      </c>
      <c r="E17" s="4">
        <v>5</v>
      </c>
      <c r="F17" s="4">
        <v>27</v>
      </c>
      <c r="G17" s="4">
        <v>101</v>
      </c>
      <c r="H17" s="4">
        <v>97.08</v>
      </c>
      <c r="I17" s="34">
        <v>64242.590941855866</v>
      </c>
      <c r="J17" s="35">
        <v>16.623287671232877</v>
      </c>
      <c r="K17" s="35">
        <v>15.209149302835657</v>
      </c>
      <c r="L17" s="35">
        <v>11.088487666240537</v>
      </c>
      <c r="M17" s="35">
        <v>10.410690367592572</v>
      </c>
      <c r="N17" s="4">
        <v>5.84</v>
      </c>
      <c r="O17" s="4">
        <v>9.6713615023474109</v>
      </c>
      <c r="P17" s="35">
        <v>3.3230325504738363</v>
      </c>
      <c r="Q17" s="36">
        <f t="shared" si="7"/>
        <v>70.37037037057037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>
        <f t="shared" si="3"/>
        <v>11</v>
      </c>
      <c r="AF17" s="1" t="str">
        <f t="shared" si="4"/>
        <v xml:space="preserve"> </v>
      </c>
      <c r="AG17" s="38">
        <f t="shared" si="18"/>
        <v>3.3230325506738363</v>
      </c>
      <c r="AH17" s="38" t="str">
        <f t="shared" si="19"/>
        <v xml:space="preserve"> </v>
      </c>
      <c r="AI17" s="1">
        <f t="shared" si="20"/>
        <v>18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703</v>
      </c>
      <c r="AP17" t="s">
        <v>1244</v>
      </c>
      <c r="AQ17" s="22">
        <v>-11.283380556456013</v>
      </c>
      <c r="AR17" s="21">
        <v>-20.322209312409576</v>
      </c>
      <c r="AS17">
        <v>4.037906880922959</v>
      </c>
      <c r="AT17">
        <v>11.283380556456013</v>
      </c>
      <c r="AU17">
        <v>20.322209312409576</v>
      </c>
      <c r="AV17" t="s">
        <v>1889</v>
      </c>
    </row>
    <row r="18" spans="1:48" x14ac:dyDescent="0.25">
      <c r="A18" s="14">
        <v>2.0999999999999992E-10</v>
      </c>
      <c r="B18" t="s">
        <v>941</v>
      </c>
      <c r="C18" s="4">
        <v>9</v>
      </c>
      <c r="D18" s="4">
        <v>3</v>
      </c>
      <c r="E18" s="4">
        <v>11</v>
      </c>
      <c r="F18" s="4">
        <v>23</v>
      </c>
      <c r="G18" s="4">
        <v>141</v>
      </c>
      <c r="H18" s="4">
        <v>128.69999999999999</v>
      </c>
      <c r="I18" s="34">
        <v>37376.182515668668</v>
      </c>
      <c r="J18" s="35">
        <v>36.172006745362559</v>
      </c>
      <c r="K18" s="35">
        <v>32.574031890660592</v>
      </c>
      <c r="L18" s="35">
        <v>22.576208336281933</v>
      </c>
      <c r="M18" s="35">
        <v>20.241380623056912</v>
      </c>
      <c r="N18" s="4">
        <v>3.5580000000000003</v>
      </c>
      <c r="O18" s="4">
        <v>14.405144694533774</v>
      </c>
      <c r="P18" s="35">
        <v>0.63092463092463102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941</v>
      </c>
      <c r="AP18" t="s">
        <v>1293</v>
      </c>
      <c r="AQ18" s="22">
        <v>-142.15084715768097</v>
      </c>
      <c r="AR18" s="21">
        <v>-144.97653302072533</v>
      </c>
      <c r="AS18">
        <v>9.5571095571095768</v>
      </c>
      <c r="AT18">
        <v>142.15084715768097</v>
      </c>
      <c r="AU18">
        <v>144.97653302072533</v>
      </c>
      <c r="AV18" t="s">
        <v>1890</v>
      </c>
    </row>
    <row r="19" spans="1:48" x14ac:dyDescent="0.25">
      <c r="A19" s="14">
        <v>2.1999999999999991E-10</v>
      </c>
      <c r="B19" t="s">
        <v>942</v>
      </c>
      <c r="C19" s="4">
        <v>9</v>
      </c>
      <c r="D19" s="4">
        <v>2</v>
      </c>
      <c r="E19" s="4">
        <v>8</v>
      </c>
      <c r="F19" s="4">
        <v>19</v>
      </c>
      <c r="G19" s="4">
        <v>121.5</v>
      </c>
      <c r="H19" s="4">
        <v>130.6</v>
      </c>
      <c r="I19" s="34">
        <v>62722.927508559194</v>
      </c>
      <c r="J19" s="35">
        <v>29.776561787505699</v>
      </c>
      <c r="K19" s="35">
        <v>27.101058310852874</v>
      </c>
      <c r="L19" s="35">
        <v>16.774294657312467</v>
      </c>
      <c r="M19" s="35">
        <v>15.613816494719002</v>
      </c>
      <c r="N19" s="4">
        <v>4.3860000000000001</v>
      </c>
      <c r="O19" s="4">
        <v>7.5000000000000009</v>
      </c>
      <c r="P19" s="35">
        <v>1.6799387442572742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942</v>
      </c>
      <c r="AP19" t="s">
        <v>1248</v>
      </c>
      <c r="AQ19" s="22">
        <v>-99.337009777925871</v>
      </c>
      <c r="AR19" s="21">
        <v>-82.019428940707797</v>
      </c>
      <c r="AS19">
        <v>-6.9678407350689087</v>
      </c>
      <c r="AT19">
        <v>99.337009777925871</v>
      </c>
      <c r="AU19">
        <v>82.019428940707797</v>
      </c>
      <c r="AV19" t="s">
        <v>1891</v>
      </c>
    </row>
    <row r="20" spans="1:48" x14ac:dyDescent="0.25">
      <c r="A20" s="14">
        <v>2.299999999999999E-10</v>
      </c>
      <c r="B20" t="s">
        <v>726</v>
      </c>
      <c r="C20" s="4">
        <v>13</v>
      </c>
      <c r="D20" s="4">
        <v>0</v>
      </c>
      <c r="E20" s="4">
        <v>6</v>
      </c>
      <c r="F20" s="4">
        <v>19</v>
      </c>
      <c r="G20" s="4">
        <v>39.5</v>
      </c>
      <c r="H20" s="4">
        <v>35.46</v>
      </c>
      <c r="I20" s="34">
        <v>14526.883948847852</v>
      </c>
      <c r="J20" s="35">
        <v>13.041559396837073</v>
      </c>
      <c r="K20" s="35">
        <v>11.296591271105447</v>
      </c>
      <c r="L20" s="35">
        <v>6.3960448391938138</v>
      </c>
      <c r="M20" s="35">
        <v>6.0683729536468487</v>
      </c>
      <c r="N20" s="4">
        <v>2.7189999999999999</v>
      </c>
      <c r="O20" s="4">
        <v>-23.408450704225363</v>
      </c>
      <c r="P20" s="35">
        <v>4.9097574732092504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-0.30595923531025837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8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4.9097574734392504</v>
      </c>
      <c r="AH20" s="38" t="str">
        <f t="shared" si="19"/>
        <v xml:space="preserve"> </v>
      </c>
      <c r="AI20" s="1">
        <f t="shared" si="20"/>
        <v>11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726</v>
      </c>
      <c r="AP20" t="s">
        <v>1244</v>
      </c>
      <c r="AQ20" s="22">
        <v>12.694236777278389</v>
      </c>
      <c r="AR20" s="21">
        <v>30.595923531025836</v>
      </c>
      <c r="AS20">
        <v>11.393119007332198</v>
      </c>
      <c r="AT20">
        <v>-12.694236777278389</v>
      </c>
      <c r="AU20">
        <v>-30.595923531025836</v>
      </c>
      <c r="AV20" t="s">
        <v>1892</v>
      </c>
    </row>
    <row r="21" spans="1:48" x14ac:dyDescent="0.25">
      <c r="A21" s="14">
        <v>2.399999999999999E-10</v>
      </c>
      <c r="B21" t="s">
        <v>723</v>
      </c>
      <c r="C21" s="4">
        <v>18</v>
      </c>
      <c r="D21" s="4">
        <v>0</v>
      </c>
      <c r="E21" s="4">
        <v>5</v>
      </c>
      <c r="F21" s="4">
        <v>23</v>
      </c>
      <c r="G21" s="4">
        <v>15.5</v>
      </c>
      <c r="H21" s="4">
        <v>13.615</v>
      </c>
      <c r="I21" s="34">
        <v>36515.148610228251</v>
      </c>
      <c r="J21" s="35">
        <v>13.141891891891891</v>
      </c>
      <c r="K21" s="35">
        <v>11.787878787878787</v>
      </c>
      <c r="L21" s="35">
        <v>6.5296980138120535</v>
      </c>
      <c r="M21" s="35">
        <v>6.1842351703513501</v>
      </c>
      <c r="N21" s="4">
        <v>1.036</v>
      </c>
      <c r="O21" s="4">
        <v>0.19342359767891701</v>
      </c>
      <c r="P21" s="35">
        <v>6.1329416085200146</v>
      </c>
      <c r="Q21" s="36">
        <f t="shared" si="7"/>
        <v>78.260869565457384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>
        <f t="shared" si="3"/>
        <v>6</v>
      </c>
      <c r="AF21" s="1" t="str">
        <f t="shared" si="4"/>
        <v xml:space="preserve"> </v>
      </c>
      <c r="AG21" s="38">
        <f t="shared" si="18"/>
        <v>6.1329416087600146</v>
      </c>
      <c r="AH21" s="38" t="str">
        <f t="shared" si="19"/>
        <v xml:space="preserve"> </v>
      </c>
      <c r="AI21" s="1">
        <f t="shared" si="20"/>
        <v>6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723</v>
      </c>
      <c r="AP21" t="s">
        <v>1250</v>
      </c>
      <c r="AQ21" s="22">
        <v>12.022568245145248</v>
      </c>
      <c r="AR21" s="21">
        <v>29.145640522582351</v>
      </c>
      <c r="AS21">
        <v>13.84502387073081</v>
      </c>
      <c r="AT21">
        <v>-12.022568245145248</v>
      </c>
      <c r="AU21">
        <v>-29.145640522582351</v>
      </c>
      <c r="AV21" t="s">
        <v>1893</v>
      </c>
    </row>
    <row r="22" spans="1:48" x14ac:dyDescent="0.25">
      <c r="A22" s="14">
        <v>2.4999999999999991E-10</v>
      </c>
      <c r="B22" t="s">
        <v>704</v>
      </c>
      <c r="C22" s="4">
        <v>25</v>
      </c>
      <c r="D22" s="4">
        <v>0</v>
      </c>
      <c r="E22" s="4">
        <v>6</v>
      </c>
      <c r="F22" s="4">
        <v>31</v>
      </c>
      <c r="G22" s="4">
        <v>59</v>
      </c>
      <c r="H22" s="4">
        <v>47.814999999999998</v>
      </c>
      <c r="I22" s="34">
        <v>140436.32213917712</v>
      </c>
      <c r="J22" s="35">
        <v>10.766440096811774</v>
      </c>
      <c r="K22" s="35">
        <v>9.3848972577983236</v>
      </c>
      <c r="L22" s="35">
        <v>5.0541709052812118</v>
      </c>
      <c r="M22" s="35">
        <v>4.6930314741395174</v>
      </c>
      <c r="N22" s="4">
        <v>4.891</v>
      </c>
      <c r="O22" s="4">
        <v>-3.1485148514851451</v>
      </c>
      <c r="P22" s="35">
        <v>5.7369482726665835</v>
      </c>
      <c r="Q22" s="36">
        <f t="shared" si="7"/>
        <v>80.645161290572574</v>
      </c>
      <c r="R22" s="36" t="str">
        <f t="shared" si="8"/>
        <v xml:space="preserve"> </v>
      </c>
      <c r="S22" s="37">
        <f t="shared" si="9"/>
        <v>0.23392240953578899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-0.45156722190581844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4</v>
      </c>
      <c r="AC22" s="1">
        <f t="shared" si="2"/>
        <v>3</v>
      </c>
      <c r="AD22" s="1" t="str">
        <f t="shared" si="17"/>
        <v xml:space="preserve"> </v>
      </c>
      <c r="AE22" s="1">
        <f t="shared" si="3"/>
        <v>4</v>
      </c>
      <c r="AF22" s="1" t="str">
        <f t="shared" si="4"/>
        <v xml:space="preserve"> </v>
      </c>
      <c r="AG22" s="38">
        <f t="shared" si="18"/>
        <v>5.7369482729165835</v>
      </c>
      <c r="AH22" s="38" t="str">
        <f t="shared" si="19"/>
        <v xml:space="preserve"> </v>
      </c>
      <c r="AI22" s="1">
        <f t="shared" si="20"/>
        <v>7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704</v>
      </c>
      <c r="AP22" t="s">
        <v>1295</v>
      </c>
      <c r="AQ22" s="22">
        <v>27.924856127877383</v>
      </c>
      <c r="AR22" s="21">
        <v>45.156722190581846</v>
      </c>
      <c r="AS22">
        <v>23.3922409285789</v>
      </c>
      <c r="AT22">
        <v>-27.924856127877383</v>
      </c>
      <c r="AU22">
        <v>-45.156722190581846</v>
      </c>
      <c r="AV22" t="s">
        <v>1894</v>
      </c>
    </row>
    <row r="23" spans="1:48" x14ac:dyDescent="0.25">
      <c r="A23" s="14">
        <v>2.5999999999999993E-10</v>
      </c>
      <c r="B23" t="s">
        <v>722</v>
      </c>
      <c r="C23" s="4">
        <v>30</v>
      </c>
      <c r="D23" s="4">
        <v>2</v>
      </c>
      <c r="E23" s="4">
        <v>5</v>
      </c>
      <c r="F23" s="4">
        <v>37</v>
      </c>
      <c r="G23" s="4">
        <v>28</v>
      </c>
      <c r="H23" s="4">
        <v>23.79</v>
      </c>
      <c r="I23" s="34">
        <v>11697.789116288694</v>
      </c>
      <c r="J23" s="35">
        <v>18.081384754435742</v>
      </c>
      <c r="K23" s="35">
        <v>15.985312086136297</v>
      </c>
      <c r="L23" s="35">
        <v>7.346298965826592</v>
      </c>
      <c r="M23" s="35">
        <v>7.7178131465345752</v>
      </c>
      <c r="N23" s="4">
        <v>1.4490000000000001</v>
      </c>
      <c r="O23" s="4">
        <v>76.707317073170728</v>
      </c>
      <c r="P23" s="35">
        <v>2.0916089203839747</v>
      </c>
      <c r="Q23" s="36">
        <f t="shared" si="7"/>
        <v>81.081081081341082</v>
      </c>
      <c r="R23" s="36" t="str">
        <f t="shared" si="8"/>
        <v xml:space="preserve"> </v>
      </c>
      <c r="S23" s="37">
        <f t="shared" si="9"/>
        <v>0.17696511165134085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>
        <f t="shared" si="2"/>
        <v>14</v>
      </c>
      <c r="AD23" s="1" t="str">
        <f t="shared" si="17"/>
        <v xml:space="preserve"> </v>
      </c>
      <c r="AE23" s="1">
        <f t="shared" si="3"/>
        <v>3</v>
      </c>
      <c r="AF23" s="1" t="str">
        <f t="shared" si="4"/>
        <v xml:space="preserve"> </v>
      </c>
      <c r="AG23" s="38">
        <f t="shared" si="18"/>
        <v>2.0916089206439747</v>
      </c>
      <c r="AH23" s="38" t="str">
        <f t="shared" si="19"/>
        <v xml:space="preserve"> </v>
      </c>
      <c r="AI23" s="1">
        <f t="shared" si="20"/>
        <v>32</v>
      </c>
      <c r="AJ23" s="1" t="str">
        <f t="shared" si="21"/>
        <v xml:space="preserve"> </v>
      </c>
      <c r="AK23" s="25">
        <f t="shared" si="22"/>
        <v>76.70731707343073</v>
      </c>
      <c r="AL23" s="25" t="str">
        <f t="shared" si="23"/>
        <v xml:space="preserve"> </v>
      </c>
      <c r="AM23" s="1">
        <f t="shared" si="5"/>
        <v>2</v>
      </c>
      <c r="AN23" s="1" t="str">
        <f t="shared" si="6"/>
        <v xml:space="preserve"> </v>
      </c>
      <c r="AO23" t="s">
        <v>722</v>
      </c>
      <c r="AP23" t="s">
        <v>1295</v>
      </c>
      <c r="AQ23" s="22">
        <v>-21.044504577615932</v>
      </c>
      <c r="AR23" s="21">
        <v>20.284627764986084</v>
      </c>
      <c r="AS23">
        <v>17.696511139134085</v>
      </c>
      <c r="AT23">
        <v>21.044504577615932</v>
      </c>
      <c r="AU23">
        <v>-20.284627764986084</v>
      </c>
      <c r="AV23" t="s">
        <v>1547</v>
      </c>
    </row>
    <row r="24" spans="1:48" x14ac:dyDescent="0.25">
      <c r="A24" s="14">
        <v>2.6999999999999995E-10</v>
      </c>
      <c r="B24" t="s">
        <v>729</v>
      </c>
      <c r="C24" s="4">
        <v>9</v>
      </c>
      <c r="D24" s="4">
        <v>6</v>
      </c>
      <c r="E24" s="4">
        <v>12</v>
      </c>
      <c r="F24" s="4">
        <v>27</v>
      </c>
      <c r="G24" s="4">
        <v>28</v>
      </c>
      <c r="H24" s="4">
        <v>25.72</v>
      </c>
      <c r="I24" s="34">
        <v>24172.119184687192</v>
      </c>
      <c r="J24" s="35">
        <v>6.9683012733676506</v>
      </c>
      <c r="K24" s="35">
        <v>6.4107676969092715</v>
      </c>
      <c r="L24" s="35" t="s">
        <v>1238</v>
      </c>
      <c r="M24" s="35" t="s">
        <v>1238</v>
      </c>
      <c r="N24" s="4">
        <v>3.6910000000000003</v>
      </c>
      <c r="O24" s="4">
        <v>-33.769962318320474</v>
      </c>
      <c r="P24" s="35">
        <v>8.5886469673405923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/>
      </c>
      <c r="V24" s="37">
        <f t="shared" si="12"/>
        <v>-0.5335121801578635</v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>
        <f t="shared" si="15"/>
        <v>3</v>
      </c>
      <c r="AA24" s="1" t="str">
        <f t="shared" si="1"/>
        <v xml:space="preserve"> 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8.5886469676105914</v>
      </c>
      <c r="AH24" s="38" t="str">
        <f t="shared" si="19"/>
        <v xml:space="preserve"> </v>
      </c>
      <c r="AI24" s="1">
        <f t="shared" si="20"/>
        <v>1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729</v>
      </c>
      <c r="AP24" t="s">
        <v>1246</v>
      </c>
      <c r="AQ24" s="22">
        <v>53.351218015786351</v>
      </c>
      <c r="AR24" s="21" t="e">
        <v>#VALUE!</v>
      </c>
      <c r="AS24">
        <v>8.8646967340590965</v>
      </c>
      <c r="AT24">
        <v>-53.351218015786351</v>
      </c>
      <c r="AU24" t="e">
        <v>#VALUE!</v>
      </c>
      <c r="AV24" t="s">
        <v>1895</v>
      </c>
    </row>
    <row r="25" spans="1:48" x14ac:dyDescent="0.25">
      <c r="A25" s="14">
        <v>2.7999999999999996E-10</v>
      </c>
      <c r="B25" t="s">
        <v>1226</v>
      </c>
      <c r="C25" s="4">
        <v>8</v>
      </c>
      <c r="D25" s="4">
        <v>0</v>
      </c>
      <c r="E25" s="4">
        <v>9</v>
      </c>
      <c r="F25" s="4">
        <v>17</v>
      </c>
      <c r="G25" s="4">
        <v>120</v>
      </c>
      <c r="H25" s="4">
        <v>106.65</v>
      </c>
      <c r="I25" s="34">
        <v>25053.85496226243</v>
      </c>
      <c r="J25" s="35">
        <v>16.496519721577727</v>
      </c>
      <c r="K25" s="35">
        <v>14.583618214139205</v>
      </c>
      <c r="L25" s="35">
        <v>11.279340708833752</v>
      </c>
      <c r="M25" s="35">
        <v>10.134972607580373</v>
      </c>
      <c r="N25" s="4">
        <v>6.4649999999999999</v>
      </c>
      <c r="O25" s="4">
        <v>29.845350471982318</v>
      </c>
      <c r="P25" s="35">
        <v>2.4997655883731831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2.4997655886531831</v>
      </c>
      <c r="AH25" s="38" t="str">
        <f t="shared" si="19"/>
        <v xml:space="preserve"> </v>
      </c>
      <c r="AI25" s="1">
        <f t="shared" si="20"/>
        <v>25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1226</v>
      </c>
      <c r="AP25" t="s">
        <v>1244</v>
      </c>
      <c r="AQ25" s="22">
        <v>-10.434741811651715</v>
      </c>
      <c r="AR25" s="21">
        <v>-22.393173399669706</v>
      </c>
      <c r="AS25">
        <v>12.517580872011248</v>
      </c>
      <c r="AT25">
        <v>10.434741811651715</v>
      </c>
      <c r="AU25">
        <v>22.393173399669706</v>
      </c>
      <c r="AV25" t="s">
        <v>1896</v>
      </c>
    </row>
    <row r="26" spans="1:48" x14ac:dyDescent="0.25">
      <c r="A26" s="14">
        <v>2.8999999999999998E-10</v>
      </c>
      <c r="B26" t="s">
        <v>716</v>
      </c>
      <c r="C26" s="4">
        <v>23</v>
      </c>
      <c r="D26" s="4">
        <v>2</v>
      </c>
      <c r="E26" s="4">
        <v>5</v>
      </c>
      <c r="F26" s="4">
        <v>30</v>
      </c>
      <c r="G26" s="4">
        <v>550</v>
      </c>
      <c r="H26" s="4">
        <v>463.25</v>
      </c>
      <c r="I26" s="34">
        <v>64424.832865923388</v>
      </c>
      <c r="J26" s="35">
        <v>18.536673202352848</v>
      </c>
      <c r="K26" s="35">
        <v>16.250394639913004</v>
      </c>
      <c r="L26" s="35">
        <v>11.881962375778491</v>
      </c>
      <c r="M26" s="35">
        <v>10.89894764715357</v>
      </c>
      <c r="N26" s="4">
        <v>24.991</v>
      </c>
      <c r="O26" s="4">
        <v>11.766547406082291</v>
      </c>
      <c r="P26" s="35">
        <v>2.8142471667566111</v>
      </c>
      <c r="Q26" s="36">
        <f t="shared" si="7"/>
        <v>76.666666666956672</v>
      </c>
      <c r="R26" s="36" t="str">
        <f t="shared" si="8"/>
        <v xml:space="preserve"> </v>
      </c>
      <c r="S26" s="37">
        <f t="shared" si="9"/>
        <v>0.18726389667424168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>
        <f t="shared" si="2"/>
        <v>10</v>
      </c>
      <c r="AD26" s="1" t="str">
        <f t="shared" si="17"/>
        <v xml:space="preserve"> </v>
      </c>
      <c r="AE26" s="1">
        <f t="shared" si="3"/>
        <v>8</v>
      </c>
      <c r="AF26" s="1" t="str">
        <f t="shared" si="4"/>
        <v xml:space="preserve"> </v>
      </c>
      <c r="AG26" s="38">
        <f t="shared" si="18"/>
        <v>2.8142471670466112</v>
      </c>
      <c r="AH26" s="38" t="str">
        <f t="shared" si="19"/>
        <v xml:space="preserve"> </v>
      </c>
      <c r="AI26" s="1">
        <f t="shared" si="20"/>
        <v>23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716</v>
      </c>
      <c r="AP26" t="s">
        <v>1248</v>
      </c>
      <c r="AQ26" s="22">
        <v>-24.0923997121143</v>
      </c>
      <c r="AR26" s="21">
        <v>-28.932277065454048</v>
      </c>
      <c r="AS26">
        <v>18.726389638424166</v>
      </c>
      <c r="AT26">
        <v>24.0923997121143</v>
      </c>
      <c r="AU26">
        <v>28.932277065454048</v>
      </c>
      <c r="AV26" t="s">
        <v>1897</v>
      </c>
    </row>
    <row r="27" spans="1:48" x14ac:dyDescent="0.25">
      <c r="A27" s="14">
        <v>3E-10</v>
      </c>
      <c r="B27" t="s">
        <v>732</v>
      </c>
      <c r="C27" s="4">
        <v>3</v>
      </c>
      <c r="D27" s="4">
        <v>3</v>
      </c>
      <c r="E27" s="4">
        <v>13</v>
      </c>
      <c r="F27" s="4">
        <v>19</v>
      </c>
      <c r="G27" s="4">
        <v>62</v>
      </c>
      <c r="H27" s="4">
        <v>66</v>
      </c>
      <c r="I27" s="34">
        <v>19421.481198940826</v>
      </c>
      <c r="J27" s="35">
        <v>20.066889632107024</v>
      </c>
      <c r="K27" s="35">
        <v>19.219569015725099</v>
      </c>
      <c r="L27" s="35">
        <v>14.076236729623485</v>
      </c>
      <c r="M27" s="35">
        <v>13.398573550261219</v>
      </c>
      <c r="N27" s="4">
        <v>3.2890000000000001</v>
      </c>
      <c r="O27" s="4">
        <v>14.639247124433597</v>
      </c>
      <c r="P27" s="35">
        <v>2.3424242424242423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2.3424242427242423</v>
      </c>
      <c r="AH27" s="38" t="str">
        <f t="shared" si="19"/>
        <v xml:space="preserve"> </v>
      </c>
      <c r="AI27" s="1">
        <f t="shared" si="20"/>
        <v>27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732</v>
      </c>
      <c r="AP27" t="s">
        <v>1244</v>
      </c>
      <c r="AQ27" s="22">
        <v>-34.336321411235438</v>
      </c>
      <c r="AR27" s="21">
        <v>-52.742551833221675</v>
      </c>
      <c r="AS27">
        <v>-6.0606060606060552</v>
      </c>
      <c r="AT27">
        <v>34.336321411235438</v>
      </c>
      <c r="AU27">
        <v>52.742551833221675</v>
      </c>
      <c r="AV27" t="s">
        <v>1898</v>
      </c>
    </row>
    <row r="28" spans="1:48" x14ac:dyDescent="0.25">
      <c r="A28" s="14">
        <v>3.1000000000000002E-10</v>
      </c>
      <c r="B28" t="s">
        <v>714</v>
      </c>
      <c r="C28" s="4">
        <v>21</v>
      </c>
      <c r="D28" s="4">
        <v>2</v>
      </c>
      <c r="E28" s="4">
        <v>14</v>
      </c>
      <c r="F28" s="4">
        <v>37</v>
      </c>
      <c r="G28" s="4">
        <v>400</v>
      </c>
      <c r="H28" s="4">
        <v>367.1</v>
      </c>
      <c r="I28" s="34">
        <v>204339.41033994922</v>
      </c>
      <c r="J28" s="35">
        <v>25.528511821974966</v>
      </c>
      <c r="K28" s="35">
        <v>23.095312991506766</v>
      </c>
      <c r="L28" s="35">
        <v>14.872674823294153</v>
      </c>
      <c r="M28" s="35">
        <v>13.664720119049566</v>
      </c>
      <c r="N28" s="4">
        <v>14.38</v>
      </c>
      <c r="O28" s="4">
        <v>14.036478984932604</v>
      </c>
      <c r="P28" s="35">
        <v>2.0689185508035957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2.0689185511135957</v>
      </c>
      <c r="AH28" s="38" t="str">
        <f t="shared" si="19"/>
        <v xml:space="preserve"> </v>
      </c>
      <c r="AI28" s="1">
        <f t="shared" si="20"/>
        <v>33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714</v>
      </c>
      <c r="AP28" t="s">
        <v>1248</v>
      </c>
      <c r="AQ28" s="22">
        <v>-70.898750735156412</v>
      </c>
      <c r="AR28" s="21">
        <v>-61.384775542661821</v>
      </c>
      <c r="AS28">
        <v>8.9621356578588838</v>
      </c>
      <c r="AT28">
        <v>70.898750735156412</v>
      </c>
      <c r="AU28">
        <v>61.384775542661821</v>
      </c>
      <c r="AV28" t="s">
        <v>1899</v>
      </c>
    </row>
    <row r="29" spans="1:48" x14ac:dyDescent="0.25">
      <c r="A29" s="14">
        <v>3.2000000000000003E-10</v>
      </c>
      <c r="B29" t="s">
        <v>715</v>
      </c>
      <c r="C29" s="4">
        <v>11</v>
      </c>
      <c r="D29" s="4">
        <v>2</v>
      </c>
      <c r="E29" s="4">
        <v>5</v>
      </c>
      <c r="F29" s="4">
        <v>18</v>
      </c>
      <c r="G29" s="4">
        <v>123</v>
      </c>
      <c r="H29" s="4">
        <v>103</v>
      </c>
      <c r="I29" s="34">
        <v>20405.986536897857</v>
      </c>
      <c r="J29" s="35">
        <v>9.5707117636127101</v>
      </c>
      <c r="K29" s="35">
        <v>8.8678433060697373</v>
      </c>
      <c r="L29" s="35">
        <v>5.4171004880097007</v>
      </c>
      <c r="M29" s="35">
        <v>5.0788627836691482</v>
      </c>
      <c r="N29" s="4">
        <v>10.762</v>
      </c>
      <c r="O29" s="4">
        <v>15.720430107526878</v>
      </c>
      <c r="P29" s="35">
        <v>4.2407766990291265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0.19417475760155331</v>
      </c>
      <c r="T29" s="37" t="str">
        <f t="shared" si="10"/>
        <v/>
      </c>
      <c r="U29" s="37" t="str">
        <f t="shared" si="11"/>
        <v/>
      </c>
      <c r="V29" s="37">
        <f t="shared" si="12"/>
        <v>-0.35929571788053372</v>
      </c>
      <c r="W29" s="37" t="str">
        <f t="shared" si="13"/>
        <v/>
      </c>
      <c r="X29" s="37">
        <f t="shared" si="14"/>
        <v>-0.41218539587766345</v>
      </c>
      <c r="Y29" s="1" t="str">
        <f t="shared" si="0"/>
        <v xml:space="preserve"> </v>
      </c>
      <c r="Z29" s="1">
        <f t="shared" si="15"/>
        <v>9</v>
      </c>
      <c r="AA29" s="1" t="str">
        <f t="shared" si="1"/>
        <v xml:space="preserve"> </v>
      </c>
      <c r="AB29" s="1">
        <f t="shared" si="16"/>
        <v>5</v>
      </c>
      <c r="AC29" s="1">
        <f t="shared" si="2"/>
        <v>8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4.2407766993491265</v>
      </c>
      <c r="AH29" s="38" t="str">
        <f t="shared" si="19"/>
        <v xml:space="preserve"> </v>
      </c>
      <c r="AI29" s="1">
        <f t="shared" si="20"/>
        <v>14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715</v>
      </c>
      <c r="AP29" t="s">
        <v>1248</v>
      </c>
      <c r="AQ29" s="22">
        <v>35.929571788053373</v>
      </c>
      <c r="AR29" s="21">
        <v>41.218539587766344</v>
      </c>
      <c r="AS29">
        <v>19.417475728155331</v>
      </c>
      <c r="AT29">
        <v>-35.929571788053373</v>
      </c>
      <c r="AU29">
        <v>-41.218539587766344</v>
      </c>
      <c r="AV29" t="s">
        <v>1900</v>
      </c>
    </row>
    <row r="30" spans="1:48" x14ac:dyDescent="0.25">
      <c r="A30" s="14">
        <v>3.3000000000000005E-10</v>
      </c>
      <c r="B30" t="s">
        <v>725</v>
      </c>
      <c r="C30" s="4">
        <v>19</v>
      </c>
      <c r="D30" s="4">
        <v>1</v>
      </c>
      <c r="E30" s="4">
        <v>7</v>
      </c>
      <c r="F30" s="4">
        <v>27</v>
      </c>
      <c r="G30" s="4">
        <v>19</v>
      </c>
      <c r="H30" s="4">
        <v>15.236000000000001</v>
      </c>
      <c r="I30" s="34">
        <v>17146.936279484595</v>
      </c>
      <c r="J30" s="35">
        <v>11.875022282844277</v>
      </c>
      <c r="K30" s="35">
        <v>6.6453094992708772</v>
      </c>
      <c r="L30" s="35">
        <v>4.8438976134373917</v>
      </c>
      <c r="M30" s="35">
        <v>4.1838193333027842</v>
      </c>
      <c r="N30" s="4">
        <v>1.413</v>
      </c>
      <c r="O30" s="4">
        <v>-75.574762316335338</v>
      </c>
      <c r="P30" s="35">
        <v>2.1752855222379797</v>
      </c>
      <c r="Q30" s="36">
        <f t="shared" si="7"/>
        <v>70.370370370700371</v>
      </c>
      <c r="R30" s="36" t="str">
        <f t="shared" si="8"/>
        <v xml:space="preserve"> </v>
      </c>
      <c r="S30" s="37">
        <f t="shared" si="9"/>
        <v>0.24704646921947224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>
        <f t="shared" si="14"/>
        <v>-0.47438417205770467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3</v>
      </c>
      <c r="AC30" s="1">
        <f t="shared" si="2"/>
        <v>2</v>
      </c>
      <c r="AD30" s="1" t="str">
        <f t="shared" si="17"/>
        <v xml:space="preserve"> </v>
      </c>
      <c r="AE30" s="1">
        <f t="shared" si="3"/>
        <v>10</v>
      </c>
      <c r="AF30" s="1" t="str">
        <f t="shared" si="4"/>
        <v xml:space="preserve"> </v>
      </c>
      <c r="AG30" s="38">
        <f t="shared" si="18"/>
        <v>2.1752855225679797</v>
      </c>
      <c r="AH30" s="38" t="str">
        <f t="shared" si="19"/>
        <v xml:space="preserve"> </v>
      </c>
      <c r="AI30" s="1">
        <f t="shared" si="20"/>
        <v>29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-75.574762316005334</v>
      </c>
      <c r="AM30" s="1" t="str">
        <f t="shared" si="5"/>
        <v xml:space="preserve"> </v>
      </c>
      <c r="AN30" s="1">
        <f t="shared" si="6"/>
        <v>1</v>
      </c>
      <c r="AO30" t="s">
        <v>725</v>
      </c>
      <c r="AP30" t="s">
        <v>1242</v>
      </c>
      <c r="AQ30" s="22">
        <v>20.503533960671373</v>
      </c>
      <c r="AR30" s="21">
        <v>47.438417205770463</v>
      </c>
      <c r="AS30">
        <v>24.704646888947224</v>
      </c>
      <c r="AT30">
        <v>-20.503533960671373</v>
      </c>
      <c r="AU30">
        <v>-47.438417205770463</v>
      </c>
      <c r="AV30" t="s">
        <v>1901</v>
      </c>
    </row>
    <row r="31" spans="1:48" x14ac:dyDescent="0.25">
      <c r="A31" s="14">
        <v>3.4000000000000007E-10</v>
      </c>
      <c r="B31" t="s">
        <v>702</v>
      </c>
      <c r="C31" s="4">
        <v>7</v>
      </c>
      <c r="D31" s="4">
        <v>5</v>
      </c>
      <c r="E31" s="4">
        <v>18</v>
      </c>
      <c r="F31" s="4">
        <v>30</v>
      </c>
      <c r="G31" s="4">
        <v>252.5</v>
      </c>
      <c r="H31" s="4">
        <v>242.1</v>
      </c>
      <c r="I31" s="34">
        <v>149786.21293417166</v>
      </c>
      <c r="J31" s="35">
        <v>31.158301158301157</v>
      </c>
      <c r="K31" s="35">
        <v>29.032258064516128</v>
      </c>
      <c r="L31" s="35">
        <v>20.149978383552625</v>
      </c>
      <c r="M31" s="35">
        <v>18.860665185390918</v>
      </c>
      <c r="N31" s="4">
        <v>7.7700000000000005</v>
      </c>
      <c r="O31" s="4">
        <v>9.7457627118644119</v>
      </c>
      <c r="P31" s="35">
        <v>1.8876497315159027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702</v>
      </c>
      <c r="AP31" t="s">
        <v>1239</v>
      </c>
      <c r="AQ31" s="22">
        <v>-108.58696269164243</v>
      </c>
      <c r="AR31" s="21">
        <v>-118.64928651071413</v>
      </c>
      <c r="AS31">
        <v>4.2957455596860816</v>
      </c>
      <c r="AT31">
        <v>108.58696269164243</v>
      </c>
      <c r="AU31">
        <v>118.64928651071413</v>
      </c>
      <c r="AV31" t="s">
        <v>1902</v>
      </c>
    </row>
    <row r="32" spans="1:48" x14ac:dyDescent="0.25">
      <c r="A32" s="14">
        <v>3.5000000000000008E-10</v>
      </c>
      <c r="B32" t="s">
        <v>724</v>
      </c>
      <c r="C32" s="4">
        <v>20</v>
      </c>
      <c r="D32" s="4">
        <v>0</v>
      </c>
      <c r="E32" s="4">
        <v>11</v>
      </c>
      <c r="F32" s="4">
        <v>31</v>
      </c>
      <c r="G32" s="4">
        <v>16.399999618530273</v>
      </c>
      <c r="H32" s="4">
        <v>13.91</v>
      </c>
      <c r="I32" s="34">
        <v>40749.627061385807</v>
      </c>
      <c r="J32" s="35">
        <v>13.387872954764198</v>
      </c>
      <c r="K32" s="35">
        <v>12.497753818508535</v>
      </c>
      <c r="L32" s="35">
        <v>5.877402471580071</v>
      </c>
      <c r="M32" s="35">
        <v>5.7620428071776155</v>
      </c>
      <c r="N32" s="4">
        <v>1.0389999999999999</v>
      </c>
      <c r="O32" s="4">
        <v>49.711815561959632</v>
      </c>
      <c r="P32" s="35">
        <v>5.4061826024442849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0.17900788090573491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-0.36223760021686069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6</v>
      </c>
      <c r="AC32" s="1">
        <f t="shared" si="2"/>
        <v>13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5.406182602794285</v>
      </c>
      <c r="AH32" s="38" t="str">
        <f t="shared" si="19"/>
        <v xml:space="preserve"> </v>
      </c>
      <c r="AI32" s="1">
        <f t="shared" si="20"/>
        <v>10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724</v>
      </c>
      <c r="AP32" t="s">
        <v>1262</v>
      </c>
      <c r="AQ32" s="22">
        <v>10.375866054177852</v>
      </c>
      <c r="AR32" s="21">
        <v>36.223760021686068</v>
      </c>
      <c r="AS32">
        <v>17.900788055573493</v>
      </c>
      <c r="AT32">
        <v>-10.375866054177852</v>
      </c>
      <c r="AU32">
        <v>-36.223760021686068</v>
      </c>
      <c r="AV32" t="s">
        <v>1903</v>
      </c>
    </row>
    <row r="33" spans="1:48" x14ac:dyDescent="0.25">
      <c r="A33" s="14">
        <v>3.600000000000001E-10</v>
      </c>
      <c r="B33" t="s">
        <v>718</v>
      </c>
      <c r="C33" s="4">
        <v>12</v>
      </c>
      <c r="D33" s="4">
        <v>3</v>
      </c>
      <c r="E33" s="4">
        <v>9</v>
      </c>
      <c r="F33" s="4">
        <v>24</v>
      </c>
      <c r="G33" s="4">
        <v>55</v>
      </c>
      <c r="H33" s="4">
        <v>45.63</v>
      </c>
      <c r="I33" s="34">
        <v>12079.118836819065</v>
      </c>
      <c r="J33" s="35">
        <v>9.2725055882950613</v>
      </c>
      <c r="K33" s="35">
        <v>8.5257847533632294</v>
      </c>
      <c r="L33" s="35">
        <v>5.9310055256117034</v>
      </c>
      <c r="M33" s="35">
        <v>5.4948304964518471</v>
      </c>
      <c r="N33" s="4">
        <v>4.9210000000000003</v>
      </c>
      <c r="O33" s="4">
        <v>6.7462039045553128</v>
      </c>
      <c r="P33" s="35">
        <v>5.4700854700854693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0.20534735955351288</v>
      </c>
      <c r="T33" s="37" t="str">
        <f t="shared" si="10"/>
        <v/>
      </c>
      <c r="U33" s="37" t="str">
        <f t="shared" si="11"/>
        <v/>
      </c>
      <c r="V33" s="37">
        <f t="shared" si="12"/>
        <v>-0.37925891165332004</v>
      </c>
      <c r="W33" s="37" t="str">
        <f t="shared" si="13"/>
        <v/>
      </c>
      <c r="X33" s="37">
        <f t="shared" si="14"/>
        <v>-0.35642108304958753</v>
      </c>
      <c r="Y33" s="1" t="str">
        <f t="shared" si="0"/>
        <v xml:space="preserve"> </v>
      </c>
      <c r="Z33" s="1">
        <f t="shared" si="15"/>
        <v>8</v>
      </c>
      <c r="AA33" s="1" t="str">
        <f t="shared" si="1"/>
        <v xml:space="preserve"> </v>
      </c>
      <c r="AB33" s="1">
        <f t="shared" si="16"/>
        <v>7</v>
      </c>
      <c r="AC33" s="1">
        <f t="shared" si="2"/>
        <v>6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5.4700854704454693</v>
      </c>
      <c r="AH33" s="38" t="str">
        <f t="shared" si="19"/>
        <v xml:space="preserve"> </v>
      </c>
      <c r="AI33" s="1">
        <f t="shared" si="20"/>
        <v>9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718</v>
      </c>
      <c r="AP33" t="s">
        <v>1262</v>
      </c>
      <c r="AQ33" s="22">
        <v>37.925891165332004</v>
      </c>
      <c r="AR33" s="21">
        <v>35.642108304958754</v>
      </c>
      <c r="AS33">
        <v>20.534735919351288</v>
      </c>
      <c r="AT33">
        <v>-37.925891165332004</v>
      </c>
      <c r="AU33">
        <v>-35.642108304958754</v>
      </c>
      <c r="AV33" t="s">
        <v>1904</v>
      </c>
    </row>
    <row r="34" spans="1:48" x14ac:dyDescent="0.25">
      <c r="A34" s="14">
        <v>3.7000000000000012E-10</v>
      </c>
      <c r="B34" t="s">
        <v>735</v>
      </c>
      <c r="C34" s="4">
        <v>10</v>
      </c>
      <c r="D34" s="4">
        <v>1</v>
      </c>
      <c r="E34" s="4">
        <v>15</v>
      </c>
      <c r="F34" s="4">
        <v>26</v>
      </c>
      <c r="G34" s="4">
        <v>176</v>
      </c>
      <c r="H34" s="4">
        <v>162.30000000000001</v>
      </c>
      <c r="I34" s="34">
        <v>47441.717232695293</v>
      </c>
      <c r="J34" s="35">
        <v>25.74555837563452</v>
      </c>
      <c r="K34" s="35">
        <v>23.142734920861258</v>
      </c>
      <c r="L34" s="35">
        <v>17.741194248603126</v>
      </c>
      <c r="M34" s="35">
        <v>16.215664771804448</v>
      </c>
      <c r="N34" s="4">
        <v>7.0129999999999999</v>
      </c>
      <c r="O34" s="4">
        <v>12.532092426187413</v>
      </c>
      <c r="P34" s="35">
        <v>2.1065927295132467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2.1065927298832468</v>
      </c>
      <c r="AH34" s="38" t="str">
        <f t="shared" si="19"/>
        <v xml:space="preserve"> </v>
      </c>
      <c r="AI34" s="1">
        <f t="shared" si="20"/>
        <v>31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735</v>
      </c>
      <c r="AP34" t="s">
        <v>1239</v>
      </c>
      <c r="AQ34" s="22">
        <v>-72.351752975571344</v>
      </c>
      <c r="AR34" s="21">
        <v>-92.511346189401621</v>
      </c>
      <c r="AS34">
        <v>8.4411583487369093</v>
      </c>
      <c r="AT34">
        <v>72.351752975571344</v>
      </c>
      <c r="AU34">
        <v>92.511346189401621</v>
      </c>
      <c r="AV34" t="s">
        <v>1905</v>
      </c>
    </row>
    <row r="35" spans="1:48" x14ac:dyDescent="0.25">
      <c r="A35" s="14">
        <v>3.8000000000000014E-10</v>
      </c>
      <c r="B35" t="s">
        <v>943</v>
      </c>
      <c r="C35" s="4">
        <v>1</v>
      </c>
      <c r="D35" s="4">
        <v>3</v>
      </c>
      <c r="E35" s="4">
        <v>16</v>
      </c>
      <c r="F35" s="4">
        <v>20</v>
      </c>
      <c r="G35" s="4">
        <v>605</v>
      </c>
      <c r="H35" s="4">
        <v>625</v>
      </c>
      <c r="I35" s="34">
        <v>72664.744535967591</v>
      </c>
      <c r="J35" s="35" t="s">
        <v>1238</v>
      </c>
      <c r="K35" s="35">
        <v>39.305704043770831</v>
      </c>
      <c r="L35" s="35">
        <v>24.853853509858379</v>
      </c>
      <c r="M35" s="35">
        <v>22.781265846009845</v>
      </c>
      <c r="N35" s="4">
        <v>14.407</v>
      </c>
      <c r="O35" s="4">
        <v>11.045167257592107</v>
      </c>
      <c r="P35" s="35">
        <v>1.0534400000000002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943</v>
      </c>
      <c r="AP35" t="s">
        <v>1248</v>
      </c>
      <c r="AQ35" s="22" t="e">
        <v>#VALUE!</v>
      </c>
      <c r="AR35" s="21">
        <v>-169.69147229498071</v>
      </c>
      <c r="AS35">
        <v>-3.2000000000000028</v>
      </c>
      <c r="AT35" t="e">
        <v>#VALUE!</v>
      </c>
      <c r="AU35">
        <v>169.69147229498071</v>
      </c>
      <c r="AV35" t="s">
        <v>1906</v>
      </c>
    </row>
    <row r="36" spans="1:48" x14ac:dyDescent="0.25">
      <c r="A36" s="14">
        <v>3.9000000000000015E-10</v>
      </c>
      <c r="B36" t="s">
        <v>719</v>
      </c>
      <c r="C36" s="4">
        <v>11</v>
      </c>
      <c r="D36" s="4">
        <v>4</v>
      </c>
      <c r="E36" s="4">
        <v>11</v>
      </c>
      <c r="F36" s="4">
        <v>26</v>
      </c>
      <c r="G36" s="4">
        <v>61</v>
      </c>
      <c r="H36" s="4">
        <v>57.11</v>
      </c>
      <c r="I36" s="34">
        <v>18599.524564256357</v>
      </c>
      <c r="J36" s="35">
        <v>6.5681426106958023</v>
      </c>
      <c r="K36" s="35">
        <v>5.4577599388379205</v>
      </c>
      <c r="L36" s="35">
        <v>2.6199538794988686</v>
      </c>
      <c r="M36" s="35">
        <v>2.5468896602901232</v>
      </c>
      <c r="N36" s="4">
        <v>8.6950000000000003</v>
      </c>
      <c r="O36" s="4">
        <v>-31.123257287705957</v>
      </c>
      <c r="P36" s="35">
        <v>5.5436876203817187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>
        <f t="shared" si="12"/>
        <v>-0.56030050844874424</v>
      </c>
      <c r="W36" s="37" t="str">
        <f t="shared" si="13"/>
        <v/>
      </c>
      <c r="X36" s="37">
        <f t="shared" si="14"/>
        <v>-0.71570637171948848</v>
      </c>
      <c r="Y36" s="1" t="str">
        <f t="shared" si="24"/>
        <v xml:space="preserve"> </v>
      </c>
      <c r="Z36" s="1">
        <f t="shared" si="15"/>
        <v>2</v>
      </c>
      <c r="AA36" s="1" t="str">
        <f t="shared" si="25"/>
        <v xml:space="preserve"> </v>
      </c>
      <c r="AB36" s="1">
        <f t="shared" si="16"/>
        <v>2</v>
      </c>
      <c r="AC36" s="1" t="str">
        <f t="shared" si="26"/>
        <v xml:space="preserve"> 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5.5436876207717187</v>
      </c>
      <c r="AH36" s="38" t="str">
        <f t="shared" si="19"/>
        <v xml:space="preserve"> </v>
      </c>
      <c r="AI36" s="1">
        <f t="shared" si="29"/>
        <v>8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719</v>
      </c>
      <c r="AP36" t="s">
        <v>1248</v>
      </c>
      <c r="AQ36" s="22">
        <v>56.030050844874424</v>
      </c>
      <c r="AR36" s="21">
        <v>71.570637171948846</v>
      </c>
      <c r="AS36">
        <v>6.8114165645245972</v>
      </c>
      <c r="AT36">
        <v>-56.030050844874424</v>
      </c>
      <c r="AU36">
        <v>-71.570637171948846</v>
      </c>
      <c r="AV36" t="s">
        <v>1907</v>
      </c>
    </row>
    <row r="37" spans="1:48" x14ac:dyDescent="0.25">
      <c r="A37" s="14">
        <v>4.0000000000000017E-10</v>
      </c>
      <c r="B37" t="s">
        <v>721</v>
      </c>
      <c r="C37" s="4">
        <v>9</v>
      </c>
      <c r="D37" s="4">
        <v>3</v>
      </c>
      <c r="E37" s="4">
        <v>13</v>
      </c>
      <c r="F37" s="4">
        <v>25</v>
      </c>
      <c r="G37" s="4">
        <v>145</v>
      </c>
      <c r="H37" s="4">
        <v>140.19999999999999</v>
      </c>
      <c r="I37" s="34">
        <v>67286.109022829201</v>
      </c>
      <c r="J37" s="35">
        <v>23.397863818424565</v>
      </c>
      <c r="K37" s="35">
        <v>20.042887776983559</v>
      </c>
      <c r="L37" s="35">
        <v>14.132871927118618</v>
      </c>
      <c r="M37" s="35">
        <v>12.685318188830609</v>
      </c>
      <c r="N37" s="4">
        <v>5.992</v>
      </c>
      <c r="O37" s="4">
        <v>26.976054248781512</v>
      </c>
      <c r="P37" s="35">
        <v>1.8958630527817406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721</v>
      </c>
      <c r="AP37" t="s">
        <v>1244</v>
      </c>
      <c r="AQ37" s="22">
        <v>-56.635283886701913</v>
      </c>
      <c r="AR37" s="21">
        <v>-53.35710562022782</v>
      </c>
      <c r="AS37">
        <v>3.4236804564907297</v>
      </c>
      <c r="AT37">
        <v>56.635283886701913</v>
      </c>
      <c r="AU37">
        <v>53.35710562022782</v>
      </c>
      <c r="AV37" t="s">
        <v>1908</v>
      </c>
    </row>
    <row r="38" spans="1:48" x14ac:dyDescent="0.25">
      <c r="A38" s="14">
        <v>4.1000000000000019E-10</v>
      </c>
      <c r="B38" t="s">
        <v>728</v>
      </c>
      <c r="C38" s="4">
        <v>18</v>
      </c>
      <c r="D38" s="4">
        <v>0</v>
      </c>
      <c r="E38" s="4">
        <v>11</v>
      </c>
      <c r="F38" s="4">
        <v>29</v>
      </c>
      <c r="G38" s="4">
        <v>88</v>
      </c>
      <c r="H38" s="4">
        <v>79.09</v>
      </c>
      <c r="I38" s="34">
        <v>109064.84462465161</v>
      </c>
      <c r="J38" s="35">
        <v>13.542808219178083</v>
      </c>
      <c r="K38" s="35">
        <v>12.632167385401694</v>
      </c>
      <c r="L38" s="35">
        <v>10.502545213705405</v>
      </c>
      <c r="M38" s="35">
        <v>10.131429277268545</v>
      </c>
      <c r="N38" s="4">
        <v>5.84</v>
      </c>
      <c r="O38" s="4">
        <v>6.7641681901279727</v>
      </c>
      <c r="P38" s="35">
        <v>4.1446453407510431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4.1446453411610431</v>
      </c>
      <c r="AH38" s="38" t="str">
        <f t="shared" si="19"/>
        <v xml:space="preserve"> </v>
      </c>
      <c r="AI38" s="1">
        <f t="shared" si="29"/>
        <v>15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728</v>
      </c>
      <c r="AP38" t="s">
        <v>1313</v>
      </c>
      <c r="AQ38" s="22">
        <v>9.3386632858456391</v>
      </c>
      <c r="AR38" s="21">
        <v>-13.964093350969197</v>
      </c>
      <c r="AS38">
        <v>11.265646731571621</v>
      </c>
      <c r="AT38">
        <v>-9.3386632858456391</v>
      </c>
      <c r="AU38">
        <v>13.964093350969197</v>
      </c>
      <c r="AV38" t="s">
        <v>1909</v>
      </c>
    </row>
    <row r="39" spans="1:48" x14ac:dyDescent="0.25">
      <c r="A39" s="14">
        <v>4.200000000000002E-10</v>
      </c>
      <c r="B39" t="s">
        <v>711</v>
      </c>
      <c r="C39" s="4">
        <v>16</v>
      </c>
      <c r="D39" s="4">
        <v>2</v>
      </c>
      <c r="E39" s="4">
        <v>8</v>
      </c>
      <c r="F39" s="4">
        <v>26</v>
      </c>
      <c r="G39" s="4">
        <v>40.75</v>
      </c>
      <c r="H39" s="4">
        <v>35.47</v>
      </c>
      <c r="I39" s="34">
        <v>21351.333407558832</v>
      </c>
      <c r="J39" s="35">
        <v>10.332071074861636</v>
      </c>
      <c r="K39" s="35">
        <v>9.7071702244116036</v>
      </c>
      <c r="L39" s="35">
        <v>6.5701807295569497</v>
      </c>
      <c r="M39" s="35">
        <v>6.4649620351379484</v>
      </c>
      <c r="N39" s="4">
        <v>3.4330000000000003</v>
      </c>
      <c r="O39" s="4">
        <v>7.9559748427672989</v>
      </c>
      <c r="P39" s="35">
        <v>4.0597688187200456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>
        <f t="shared" si="12"/>
        <v>-0.30832707698975648</v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>
        <f t="shared" si="15"/>
        <v>10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4.0597688191400456</v>
      </c>
      <c r="AH39" s="38" t="str">
        <f t="shared" si="19"/>
        <v xml:space="preserve"> </v>
      </c>
      <c r="AI39" s="1">
        <f t="shared" si="29"/>
        <v>16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711</v>
      </c>
      <c r="AP39" t="s">
        <v>1244</v>
      </c>
      <c r="AQ39" s="22">
        <v>30.832707698975646</v>
      </c>
      <c r="AR39" s="21">
        <v>28.706358814922417</v>
      </c>
      <c r="AS39">
        <v>14.885819001973498</v>
      </c>
      <c r="AT39">
        <v>-30.832707698975646</v>
      </c>
      <c r="AU39">
        <v>-28.706358814922417</v>
      </c>
      <c r="AV39" t="s">
        <v>1910</v>
      </c>
    </row>
    <row r="40" spans="1:48" x14ac:dyDescent="0.25">
      <c r="A40" s="14">
        <v>4.3000000000000022E-10</v>
      </c>
      <c r="B40" t="s">
        <v>736</v>
      </c>
      <c r="C40" s="4">
        <v>17</v>
      </c>
      <c r="D40" s="4">
        <v>1</v>
      </c>
      <c r="E40" s="4">
        <v>4</v>
      </c>
      <c r="F40" s="4">
        <v>22</v>
      </c>
      <c r="G40" s="4">
        <v>19</v>
      </c>
      <c r="H40" s="4">
        <v>18.024999999999999</v>
      </c>
      <c r="I40" s="34">
        <v>18087.661568297106</v>
      </c>
      <c r="J40" s="35">
        <v>19.087434738574807</v>
      </c>
      <c r="K40" s="35">
        <v>15.027200702587283</v>
      </c>
      <c r="L40" s="35">
        <v>9.308015995003835</v>
      </c>
      <c r="M40" s="35">
        <v>7.8855634865428863</v>
      </c>
      <c r="N40" s="4">
        <v>1.04</v>
      </c>
      <c r="O40" s="4">
        <v>-27.272727272727266</v>
      </c>
      <c r="P40" s="35">
        <v>1.3147997198091632</v>
      </c>
      <c r="Q40" s="36">
        <f t="shared" si="7"/>
        <v>77.272727273157273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>
        <f t="shared" si="27"/>
        <v>7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736</v>
      </c>
      <c r="AP40" t="s">
        <v>1293</v>
      </c>
      <c r="AQ40" s="22">
        <v>-27.779432436532115</v>
      </c>
      <c r="AR40" s="21">
        <v>-1.0021458781873216</v>
      </c>
      <c r="AS40">
        <v>5.4091539528432708</v>
      </c>
      <c r="AT40">
        <v>27.779432436532115</v>
      </c>
      <c r="AU40">
        <v>1.0021458781873216</v>
      </c>
      <c r="AV40" t="s">
        <v>1911</v>
      </c>
    </row>
    <row r="41" spans="1:48" x14ac:dyDescent="0.25">
      <c r="A41" s="14">
        <v>4.4000000000000024E-10</v>
      </c>
      <c r="B41" t="s">
        <v>730</v>
      </c>
      <c r="C41" s="4">
        <v>10</v>
      </c>
      <c r="D41" s="4">
        <v>3</v>
      </c>
      <c r="E41" s="4">
        <v>10</v>
      </c>
      <c r="F41" s="4">
        <v>23</v>
      </c>
      <c r="G41" s="4">
        <v>86</v>
      </c>
      <c r="H41" s="4">
        <v>80.56</v>
      </c>
      <c r="I41" s="34">
        <v>51635.170038998491</v>
      </c>
      <c r="J41" s="35">
        <v>16.630883567299751</v>
      </c>
      <c r="K41" s="35">
        <v>15.171374764595102</v>
      </c>
      <c r="L41" s="35">
        <v>11.630716109886107</v>
      </c>
      <c r="M41" s="35">
        <v>10.853788088682718</v>
      </c>
      <c r="N41" s="4">
        <v>4.8440000000000003</v>
      </c>
      <c r="O41" s="4">
        <v>4.8484848484848531</v>
      </c>
      <c r="P41" s="35">
        <v>3.3080933465739819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3.3080933470139819</v>
      </c>
      <c r="AH41" s="38" t="str">
        <f t="shared" si="19"/>
        <v xml:space="preserve"> </v>
      </c>
      <c r="AI41" s="1">
        <f t="shared" si="29"/>
        <v>19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730</v>
      </c>
      <c r="AP41" t="s">
        <v>1244</v>
      </c>
      <c r="AQ41" s="22">
        <v>-11.334230725772398</v>
      </c>
      <c r="AR41" s="21">
        <v>-26.2059805042284</v>
      </c>
      <c r="AS41">
        <v>6.752730883813296</v>
      </c>
      <c r="AT41">
        <v>11.334230725772398</v>
      </c>
      <c r="AU41">
        <v>26.2059805042284</v>
      </c>
      <c r="AV41" t="s">
        <v>1912</v>
      </c>
    </row>
    <row r="42" spans="1:48" x14ac:dyDescent="0.25">
      <c r="A42" s="14">
        <v>4.5000000000000026E-10</v>
      </c>
      <c r="B42" t="s">
        <v>720</v>
      </c>
      <c r="C42" s="4">
        <v>2</v>
      </c>
      <c r="D42" s="4">
        <v>8</v>
      </c>
      <c r="E42" s="4">
        <v>10</v>
      </c>
      <c r="F42" s="4">
        <v>20</v>
      </c>
      <c r="G42" s="4">
        <v>96</v>
      </c>
      <c r="H42" s="4">
        <v>100.1</v>
      </c>
      <c r="I42" s="34">
        <v>16255.445607490023</v>
      </c>
      <c r="J42" s="35">
        <v>19.535519125683059</v>
      </c>
      <c r="K42" s="35">
        <v>17.929428622604334</v>
      </c>
      <c r="L42" s="35">
        <v>11.424251504950918</v>
      </c>
      <c r="M42" s="35">
        <v>10.65424181204817</v>
      </c>
      <c r="N42" s="4">
        <v>5.1239999999999997</v>
      </c>
      <c r="O42" s="4">
        <v>7.4213836477987254</v>
      </c>
      <c r="P42" s="35">
        <v>2.9280719280719283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2.9280719285219283</v>
      </c>
      <c r="AH42" s="38" t="str">
        <f t="shared" si="19"/>
        <v xml:space="preserve"> </v>
      </c>
      <c r="AI42" s="1">
        <f t="shared" si="29"/>
        <v>21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720</v>
      </c>
      <c r="AP42" t="s">
        <v>1248</v>
      </c>
      <c r="AQ42" s="22">
        <v>-30.779100514120984</v>
      </c>
      <c r="AR42" s="21">
        <v>-23.965613904349368</v>
      </c>
      <c r="AS42">
        <v>-4.0959040959040909</v>
      </c>
      <c r="AT42">
        <v>30.779100514120984</v>
      </c>
      <c r="AU42">
        <v>23.965613904349368</v>
      </c>
      <c r="AV42" t="s">
        <v>1913</v>
      </c>
    </row>
    <row r="43" spans="1:48" x14ac:dyDescent="0.25">
      <c r="A43" s="14">
        <v>4.6000000000000027E-10</v>
      </c>
      <c r="B43" t="s">
        <v>717</v>
      </c>
      <c r="C43" s="4">
        <v>14</v>
      </c>
      <c r="D43" s="4">
        <v>7</v>
      </c>
      <c r="E43" s="4">
        <v>5</v>
      </c>
      <c r="F43" s="4">
        <v>26</v>
      </c>
      <c r="G43" s="4">
        <v>25</v>
      </c>
      <c r="H43" s="4">
        <v>23.95</v>
      </c>
      <c r="I43" s="34">
        <v>23865.870650799741</v>
      </c>
      <c r="J43" s="35">
        <v>6.309272918861959</v>
      </c>
      <c r="K43" s="35">
        <v>5.9904952476238114</v>
      </c>
      <c r="L43" s="35">
        <v>1.8678197817138109</v>
      </c>
      <c r="M43" s="35">
        <v>1.9097643730220977</v>
      </c>
      <c r="N43" s="4">
        <v>3.7960000000000003</v>
      </c>
      <c r="O43" s="4">
        <v>0.55629139072848621</v>
      </c>
      <c r="P43" s="35">
        <v>4.5177453027139878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>
        <f t="shared" si="12"/>
        <v>-0.57763035017477726</v>
      </c>
      <c r="W43" s="37" t="str">
        <f t="shared" si="13"/>
        <v/>
      </c>
      <c r="X43" s="37">
        <f t="shared" si="14"/>
        <v>-0.79732114108088759</v>
      </c>
      <c r="Y43" s="1" t="str">
        <f t="shared" si="24"/>
        <v xml:space="preserve"> </v>
      </c>
      <c r="Z43" s="1">
        <f t="shared" si="15"/>
        <v>1</v>
      </c>
      <c r="AA43" s="1" t="str">
        <f t="shared" si="25"/>
        <v xml:space="preserve"> </v>
      </c>
      <c r="AB43" s="1">
        <f t="shared" si="16"/>
        <v>1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4.5177453031739878</v>
      </c>
      <c r="AH43" s="38" t="str">
        <f t="shared" si="19"/>
        <v xml:space="preserve"> </v>
      </c>
      <c r="AI43" s="1">
        <f t="shared" si="29"/>
        <v>13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717</v>
      </c>
      <c r="AP43" t="s">
        <v>1248</v>
      </c>
      <c r="AQ43" s="22">
        <v>57.763035017477726</v>
      </c>
      <c r="AR43" s="21">
        <v>79.732114108088751</v>
      </c>
      <c r="AS43">
        <v>4.3841336116910323</v>
      </c>
      <c r="AT43">
        <v>-57.763035017477726</v>
      </c>
      <c r="AU43">
        <v>-79.732114108088751</v>
      </c>
      <c r="AV43" t="s">
        <v>1914</v>
      </c>
    </row>
    <row r="44" spans="1:48" x14ac:dyDescent="0.25">
      <c r="A44" s="14">
        <v>4.7000000000000024E-10</v>
      </c>
      <c r="B44" t="s">
        <v>944</v>
      </c>
      <c r="C44" s="4">
        <v>11</v>
      </c>
      <c r="D44" s="4">
        <v>4</v>
      </c>
      <c r="E44" s="4">
        <v>8</v>
      </c>
      <c r="F44" s="4">
        <v>23</v>
      </c>
      <c r="G44" s="4">
        <v>150</v>
      </c>
      <c r="H44" s="4">
        <v>129.35</v>
      </c>
      <c r="I44" s="34">
        <v>19711.46406028343</v>
      </c>
      <c r="J44" s="35">
        <v>10.733549083063645</v>
      </c>
      <c r="K44" s="35">
        <v>10.569537506128452</v>
      </c>
      <c r="L44" s="35">
        <v>20.377590886264738</v>
      </c>
      <c r="M44" s="35">
        <v>20.04237034136289</v>
      </c>
      <c r="N44" s="4">
        <v>12.051</v>
      </c>
      <c r="O44" s="4">
        <v>-8.3574144486692017</v>
      </c>
      <c r="P44" s="35">
        <v>8.4607653652879797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0.15964437619477787</v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>
        <f t="shared" si="26"/>
        <v>15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8.4607653657579789</v>
      </c>
      <c r="AH44" s="38" t="str">
        <f t="shared" si="19"/>
        <v xml:space="preserve"> </v>
      </c>
      <c r="AI44" s="1">
        <f t="shared" si="29"/>
        <v>2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944</v>
      </c>
      <c r="AP44" t="s">
        <v>1254</v>
      </c>
      <c r="AQ44" s="22">
        <v>28.145042607965486</v>
      </c>
      <c r="AR44" s="21">
        <v>-121.11913091310535</v>
      </c>
      <c r="AS44">
        <v>15.964437572477784</v>
      </c>
      <c r="AT44">
        <v>-28.145042607965486</v>
      </c>
      <c r="AU44">
        <v>121.11913091310535</v>
      </c>
      <c r="AV44" t="s">
        <v>1915</v>
      </c>
    </row>
    <row r="45" spans="1:48" x14ac:dyDescent="0.25">
      <c r="A45" s="14">
        <v>4.800000000000002E-10</v>
      </c>
      <c r="B45" t="s">
        <v>727</v>
      </c>
      <c r="C45" s="4">
        <v>11</v>
      </c>
      <c r="D45" s="4">
        <v>0</v>
      </c>
      <c r="E45" s="4">
        <v>9</v>
      </c>
      <c r="F45" s="4">
        <v>20</v>
      </c>
      <c r="G45" s="4">
        <v>23.399999618530273</v>
      </c>
      <c r="H45" s="4">
        <v>21.88</v>
      </c>
      <c r="I45" s="34">
        <v>13634.385134768698</v>
      </c>
      <c r="J45" s="35">
        <v>16.908809891808346</v>
      </c>
      <c r="K45" s="35">
        <v>15.451977401129943</v>
      </c>
      <c r="L45" s="35">
        <v>6.6614289856560944</v>
      </c>
      <c r="M45" s="35">
        <v>6.4618736706831514</v>
      </c>
      <c r="N45" s="4">
        <v>1.294</v>
      </c>
      <c r="O45" s="4">
        <v>70.26315789473685</v>
      </c>
      <c r="P45" s="35">
        <v>4.8354661791590505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4.8354661796390506</v>
      </c>
      <c r="AH45" s="38" t="str">
        <f t="shared" si="19"/>
        <v xml:space="preserve"> </v>
      </c>
      <c r="AI45" s="1">
        <f t="shared" si="29"/>
        <v>12</v>
      </c>
      <c r="AJ45" s="1" t="str">
        <f t="shared" si="30"/>
        <v xml:space="preserve"> </v>
      </c>
      <c r="AK45" s="25">
        <f t="shared" si="22"/>
        <v>70.26315789521685</v>
      </c>
      <c r="AL45" s="25" t="str">
        <f t="shared" si="23"/>
        <v xml:space="preserve"> </v>
      </c>
      <c r="AM45" s="1">
        <f t="shared" si="31"/>
        <v>3</v>
      </c>
      <c r="AN45" s="1" t="str">
        <f t="shared" si="32"/>
        <v xml:space="preserve"> </v>
      </c>
      <c r="AO45" t="s">
        <v>727</v>
      </c>
      <c r="AP45" t="s">
        <v>1250</v>
      </c>
      <c r="AQ45" s="22">
        <v>-13.194788128654245</v>
      </c>
      <c r="AR45" s="21">
        <v>27.716215514932074</v>
      </c>
      <c r="AS45">
        <v>6.9469818031548281</v>
      </c>
      <c r="AT45">
        <v>13.194788128654245</v>
      </c>
      <c r="AU45">
        <v>-27.716215514932074</v>
      </c>
      <c r="AV45" t="s">
        <v>1916</v>
      </c>
    </row>
    <row r="46" spans="1:48" x14ac:dyDescent="0.25">
      <c r="A46" s="14">
        <v>4.9000000000000017E-10</v>
      </c>
      <c r="B46" t="s">
        <v>713</v>
      </c>
      <c r="C46" s="4">
        <v>16</v>
      </c>
      <c r="D46" s="4">
        <v>3</v>
      </c>
      <c r="E46" s="4">
        <v>10</v>
      </c>
      <c r="F46" s="4">
        <v>29</v>
      </c>
      <c r="G46" s="4">
        <v>27</v>
      </c>
      <c r="H46" s="4">
        <v>25.08</v>
      </c>
      <c r="I46" s="34">
        <v>33712.276565387387</v>
      </c>
      <c r="J46" s="35">
        <v>23.549295774647888</v>
      </c>
      <c r="K46" s="35">
        <v>20.32414910858995</v>
      </c>
      <c r="L46" s="35">
        <v>16.76196646013253</v>
      </c>
      <c r="M46" s="35">
        <v>15.130581325041028</v>
      </c>
      <c r="N46" s="4">
        <v>1.0649999999999999</v>
      </c>
      <c r="O46" s="4">
        <v>17.032967032967022</v>
      </c>
      <c r="P46" s="35">
        <v>2.2926634768740035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2.2926634773640036</v>
      </c>
      <c r="AH46" s="38" t="str">
        <f t="shared" si="19"/>
        <v xml:space="preserve"> </v>
      </c>
      <c r="AI46" s="1">
        <f t="shared" si="29"/>
        <v>28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713</v>
      </c>
      <c r="AP46" t="s">
        <v>1262</v>
      </c>
      <c r="AQ46" s="22">
        <v>-57.64903401520214</v>
      </c>
      <c r="AR46" s="21">
        <v>-81.885654528346308</v>
      </c>
      <c r="AS46">
        <v>7.6555023923445153</v>
      </c>
      <c r="AT46">
        <v>57.64903401520214</v>
      </c>
      <c r="AU46">
        <v>81.885654528346308</v>
      </c>
      <c r="AV46" t="s">
        <v>1917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870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43725.351393171295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870</v>
      </c>
      <c r="C6" s="31"/>
      <c r="D6" s="31"/>
      <c r="E6" s="31"/>
      <c r="F6" s="31"/>
      <c r="G6" s="32"/>
      <c r="H6" s="32"/>
      <c r="I6" s="33"/>
      <c r="J6" s="32">
        <v>12.964983812063334</v>
      </c>
      <c r="K6" s="32">
        <v>12.084198363973501</v>
      </c>
      <c r="L6" s="32">
        <v>7.7275122689483196</v>
      </c>
      <c r="M6" s="32">
        <v>7.3612108844286297</v>
      </c>
      <c r="N6" s="32"/>
      <c r="O6" s="32"/>
      <c r="P6" s="32">
        <v>4.8235791630970812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763</v>
      </c>
      <c r="C7" s="4">
        <v>17</v>
      </c>
      <c r="D7" s="4">
        <v>4</v>
      </c>
      <c r="E7" s="4">
        <v>10</v>
      </c>
      <c r="F7" s="4">
        <v>31</v>
      </c>
      <c r="G7" s="4">
        <v>2300</v>
      </c>
      <c r="H7" s="4">
        <v>1936.4</v>
      </c>
      <c r="I7" s="34">
        <v>30498.291706911081</v>
      </c>
      <c r="J7" s="35">
        <v>7.8691590593878171</v>
      </c>
      <c r="K7" s="35">
        <v>8.7067885899671147</v>
      </c>
      <c r="L7" s="35">
        <v>3.8750337626478415</v>
      </c>
      <c r="M7" s="35">
        <v>4.1669389981027383</v>
      </c>
      <c r="N7" s="4">
        <v>3.056</v>
      </c>
      <c r="O7" s="4">
        <v>19.843137254901951</v>
      </c>
      <c r="P7" s="35">
        <v>4.8194975325746539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0.18777112176907651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-0.39304520750223237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-0.49854058747742158</v>
      </c>
      <c r="Y7" s="1" t="str">
        <f t="shared" ref="Y7:Y35" si="0">IF(ISERROR((RANK(U7,U$7:U$184,0)))=TRUE," ",((RANK(U7,U$7:U$184,0))))</f>
        <v xml:space="preserve"> </v>
      </c>
      <c r="Z7" s="1">
        <f>IF(ISERROR((RANK(V7,V$7:V$184,1)))=TRUE," ",((RANK(V7,V$7:V$184,1))))</f>
        <v>10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2</v>
      </c>
      <c r="AC7" s="1">
        <f t="shared" ref="AC7:AC35" si="2">IF(ISERROR((RANK(S7,S$7:S$184,0)))=TRUE," ",((RANK(S7,S$7:S$184,0))))</f>
        <v>15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4.8194975326746539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43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763</v>
      </c>
      <c r="AP7" t="s">
        <v>1242</v>
      </c>
      <c r="AQ7" s="22">
        <v>39.30452075022324</v>
      </c>
      <c r="AR7" s="21">
        <v>49.854058747742158</v>
      </c>
      <c r="AS7">
        <v>18.777112166907649</v>
      </c>
      <c r="AT7">
        <v>-39.30452075022324</v>
      </c>
      <c r="AU7">
        <v>-49.854058747742158</v>
      </c>
      <c r="AV7" t="s">
        <v>1919</v>
      </c>
    </row>
    <row r="8" spans="1:48" x14ac:dyDescent="0.25">
      <c r="A8" s="14">
        <v>1.1000000000000001E-10</v>
      </c>
      <c r="B8" t="s">
        <v>772</v>
      </c>
      <c r="C8" s="4">
        <v>17</v>
      </c>
      <c r="D8" s="4">
        <v>1</v>
      </c>
      <c r="E8" s="4">
        <v>6</v>
      </c>
      <c r="F8" s="4">
        <v>24</v>
      </c>
      <c r="G8" s="4">
        <v>2675</v>
      </c>
      <c r="H8" s="4">
        <v>2333</v>
      </c>
      <c r="I8" s="34">
        <v>22937.591871783643</v>
      </c>
      <c r="J8" s="35">
        <v>17.15441176470588</v>
      </c>
      <c r="K8" s="35">
        <v>15.795531482735273</v>
      </c>
      <c r="L8" s="35">
        <v>9.1800629830396474</v>
      </c>
      <c r="M8" s="35">
        <v>8.5983911283491352</v>
      </c>
      <c r="N8" s="4">
        <v>1.36</v>
      </c>
      <c r="O8" s="4">
        <v>0.81541882876205485</v>
      </c>
      <c r="P8" s="35">
        <v>2.1860265752250325</v>
      </c>
      <c r="Q8" s="36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70.833333333443335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9">IF(ISERROR((IF((G8/H8-1)&gt;($S$5/100),(G8/H8-1)+A8,"")))=TRUE," ",((IF((G8/H8-1)&gt;($S$5/100),(G8/H8-1)+A8,""))))</f>
        <v/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71" si="17">IF(ISERROR((RANK(T8,T$7:T$184,1)))=TRUE," ",((RANK(T8,T$7:T$184,1))))</f>
        <v xml:space="preserve"> </v>
      </c>
      <c r="AE8" s="1">
        <f t="shared" si="3"/>
        <v>13</v>
      </c>
      <c r="AF8" s="1" t="str">
        <f t="shared" si="4"/>
        <v xml:space="preserve"> </v>
      </c>
      <c r="AG8" s="38">
        <f t="shared" ref="AG8:AG71" si="18">IF(ISERROR((IF((AND(P8&gt;$AG$6,P8&lt;$AG$5))=TRUE,P8+A8," ")))=TRUE," ",((IF((AND(P8&gt;$AG$6,P8&lt;$AG$5))=TRUE,P8+A8," "))))</f>
        <v>2.1860265753350325</v>
      </c>
      <c r="AH8" s="38" t="str">
        <f t="shared" ref="AH8:AH71" si="19">IF(ISERROR(((IF(P8&lt;$AH$5,P8+A8," "))))=TRUE," ",((IF(P8&lt;$AH$5,P8+A8," "))))</f>
        <v xml:space="preserve"> </v>
      </c>
      <c r="AI8" s="1">
        <f t="shared" ref="AI8:AI35" si="20">IF(ISERROR((RANK(AG8,AG$7:AG$184,0)))=TRUE," ",((RANK(AG8,AG$7:AG$184,0))))</f>
        <v>77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772</v>
      </c>
      <c r="AP8" t="s">
        <v>1239</v>
      </c>
      <c r="AQ8" s="22">
        <v>-32.313406737496052</v>
      </c>
      <c r="AR8" s="21">
        <v>-18.797132421622329</v>
      </c>
      <c r="AS8">
        <v>14.659237033861983</v>
      </c>
      <c r="AT8">
        <v>32.313406737496052</v>
      </c>
      <c r="AU8">
        <v>18.797132421622329</v>
      </c>
      <c r="AV8" t="s">
        <v>1920</v>
      </c>
    </row>
    <row r="9" spans="1:48" x14ac:dyDescent="0.25">
      <c r="A9" s="14">
        <v>1.2E-10</v>
      </c>
      <c r="B9" t="s">
        <v>818</v>
      </c>
      <c r="C9" s="4">
        <v>4</v>
      </c>
      <c r="D9" s="4">
        <v>10</v>
      </c>
      <c r="E9" s="4">
        <v>6</v>
      </c>
      <c r="F9" s="4">
        <v>20</v>
      </c>
      <c r="G9" s="4">
        <v>2025</v>
      </c>
      <c r="H9" s="4">
        <v>2104</v>
      </c>
      <c r="I9" s="34">
        <v>7613.8007494625226</v>
      </c>
      <c r="J9" s="35">
        <v>16.818545163868901</v>
      </c>
      <c r="K9" s="35">
        <v>16.272235112142305</v>
      </c>
      <c r="L9" s="35" t="s">
        <v>1238</v>
      </c>
      <c r="M9" s="35" t="s">
        <v>1238</v>
      </c>
      <c r="N9" s="4">
        <v>1.2510000000000001</v>
      </c>
      <c r="O9" s="4">
        <v>-8.5526315789473664</v>
      </c>
      <c r="P9" s="35">
        <v>5.5323193916349807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5.5323193917549807</v>
      </c>
      <c r="AH9" s="38" t="str">
        <f t="shared" si="19"/>
        <v xml:space="preserve"> </v>
      </c>
      <c r="AI9" s="1">
        <f t="shared" si="20"/>
        <v>34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818</v>
      </c>
      <c r="AP9" t="s">
        <v>1246</v>
      </c>
      <c r="AQ9" s="22">
        <v>-29.722839670806223</v>
      </c>
      <c r="AR9" s="21" t="e">
        <v>#VALUE!</v>
      </c>
      <c r="AS9">
        <v>-3.7547528517110296</v>
      </c>
      <c r="AT9">
        <v>29.722839670806223</v>
      </c>
      <c r="AU9" t="e">
        <v>#VALUE!</v>
      </c>
      <c r="AV9" t="s">
        <v>1921</v>
      </c>
    </row>
    <row r="10" spans="1:48" x14ac:dyDescent="0.25">
      <c r="A10" s="14">
        <v>1.2999999999999999E-10</v>
      </c>
      <c r="B10" t="s">
        <v>777</v>
      </c>
      <c r="C10" s="4">
        <v>13</v>
      </c>
      <c r="D10" s="4">
        <v>0</v>
      </c>
      <c r="E10" s="4">
        <v>4</v>
      </c>
      <c r="F10" s="4">
        <v>17</v>
      </c>
      <c r="G10" s="4">
        <v>2550</v>
      </c>
      <c r="H10" s="4">
        <v>2290</v>
      </c>
      <c r="I10" s="34">
        <v>13088.455551559564</v>
      </c>
      <c r="J10" s="35">
        <v>13.183649971214736</v>
      </c>
      <c r="K10" s="35">
        <v>11.159844054580896</v>
      </c>
      <c r="L10" s="35">
        <v>7.4861974028401486</v>
      </c>
      <c r="M10" s="35">
        <v>6.3438390830699181</v>
      </c>
      <c r="N10" s="4">
        <v>2.052</v>
      </c>
      <c r="O10" s="4">
        <v>17.795637198622277</v>
      </c>
      <c r="P10" s="35">
        <v>2.0262008733624457</v>
      </c>
      <c r="Q10" s="36">
        <f t="shared" si="7"/>
        <v>76.470588235424117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>
        <f t="shared" si="3"/>
        <v>10</v>
      </c>
      <c r="AF10" s="1" t="str">
        <f t="shared" si="4"/>
        <v xml:space="preserve"> </v>
      </c>
      <c r="AG10" s="38">
        <f t="shared" si="18"/>
        <v>2.0262008734924457</v>
      </c>
      <c r="AH10" s="38" t="str">
        <f t="shared" si="19"/>
        <v xml:space="preserve"> </v>
      </c>
      <c r="AI10" s="1">
        <f t="shared" si="20"/>
        <v>84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777</v>
      </c>
      <c r="AP10" t="s">
        <v>1244</v>
      </c>
      <c r="AQ10" s="22">
        <v>-1.6865902983075332</v>
      </c>
      <c r="AR10" s="21">
        <v>3.1228014619640754</v>
      </c>
      <c r="AS10">
        <v>11.353711790393017</v>
      </c>
      <c r="AT10">
        <v>1.6865902983075332</v>
      </c>
      <c r="AU10">
        <v>-3.1228014619640754</v>
      </c>
      <c r="AV10" t="s">
        <v>1922</v>
      </c>
    </row>
    <row r="11" spans="1:48" x14ac:dyDescent="0.25">
      <c r="A11" s="14">
        <v>1.3999999999999998E-10</v>
      </c>
      <c r="B11" t="s">
        <v>820</v>
      </c>
      <c r="C11" s="4">
        <v>9</v>
      </c>
      <c r="D11" s="4">
        <v>5</v>
      </c>
      <c r="E11" s="4">
        <v>10</v>
      </c>
      <c r="F11" s="4">
        <v>24</v>
      </c>
      <c r="G11" s="4">
        <v>900</v>
      </c>
      <c r="H11" s="4">
        <v>949</v>
      </c>
      <c r="I11" s="34">
        <v>11618.942494408675</v>
      </c>
      <c r="J11" s="35">
        <v>19.101507711120618</v>
      </c>
      <c r="K11" s="35">
        <v>19.544992135591084</v>
      </c>
      <c r="L11" s="35">
        <v>5.7795086074337991</v>
      </c>
      <c r="M11" s="35">
        <v>5.8287926228371703</v>
      </c>
      <c r="N11" s="4">
        <v>0.61699999999999999</v>
      </c>
      <c r="O11" s="4">
        <v>19.805825242718441</v>
      </c>
      <c r="P11" s="35">
        <v>2.4181990590814046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 t="str">
        <f t="shared" si="16"/>
        <v xml:space="preserve"> 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2.4181990592214047</v>
      </c>
      <c r="AH11" s="38" t="str">
        <f t="shared" si="19"/>
        <v xml:space="preserve"> </v>
      </c>
      <c r="AI11" s="1">
        <f t="shared" si="20"/>
        <v>72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820</v>
      </c>
      <c r="AP11" t="s">
        <v>1242</v>
      </c>
      <c r="AQ11" s="22">
        <v>-47.331519946423107</v>
      </c>
      <c r="AR11" s="21">
        <v>25.208677692331062</v>
      </c>
      <c r="AS11">
        <v>-5.163329820864071</v>
      </c>
      <c r="AT11">
        <v>47.331519946423107</v>
      </c>
      <c r="AU11">
        <v>-25.208677692331062</v>
      </c>
      <c r="AV11" t="s">
        <v>1923</v>
      </c>
    </row>
    <row r="12" spans="1:48" x14ac:dyDescent="0.25">
      <c r="A12" s="14">
        <v>1.4999999999999997E-10</v>
      </c>
      <c r="B12" t="s">
        <v>1227</v>
      </c>
      <c r="C12" s="4">
        <v>5</v>
      </c>
      <c r="D12" s="4">
        <v>4</v>
      </c>
      <c r="E12" s="4">
        <v>13</v>
      </c>
      <c r="F12" s="4">
        <v>22</v>
      </c>
      <c r="G12" s="4">
        <v>563</v>
      </c>
      <c r="H12" s="4">
        <v>515.20000000000005</v>
      </c>
      <c r="I12" s="34">
        <v>5919.8000766891773</v>
      </c>
      <c r="J12" s="35">
        <v>26.020202020202021</v>
      </c>
      <c r="K12" s="35">
        <v>23</v>
      </c>
      <c r="L12" s="35">
        <v>20.267844621513945</v>
      </c>
      <c r="M12" s="35">
        <v>18.668730275229358</v>
      </c>
      <c r="N12" s="4">
        <v>0.224</v>
      </c>
      <c r="O12" s="4">
        <v>10.891089108910887</v>
      </c>
      <c r="P12" s="35">
        <v>1.436335403726708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1227</v>
      </c>
      <c r="AP12" t="s">
        <v>1262</v>
      </c>
      <c r="AQ12" s="22">
        <v>-100.69598541258027</v>
      </c>
      <c r="AR12" s="21">
        <v>-162.28162332341802</v>
      </c>
      <c r="AS12">
        <v>9.2779503105590031</v>
      </c>
      <c r="AT12">
        <v>100.69598541258027</v>
      </c>
      <c r="AU12">
        <v>162.28162332341802</v>
      </c>
      <c r="AV12" t="s">
        <v>1924</v>
      </c>
    </row>
    <row r="13" spans="1:48" x14ac:dyDescent="0.25">
      <c r="A13" s="14">
        <v>1.5999999999999996E-10</v>
      </c>
      <c r="B13" t="s">
        <v>758</v>
      </c>
      <c r="C13" s="4">
        <v>16</v>
      </c>
      <c r="D13" s="4">
        <v>0</v>
      </c>
      <c r="E13" s="4">
        <v>7</v>
      </c>
      <c r="F13" s="4">
        <v>23</v>
      </c>
      <c r="G13" s="4">
        <v>496</v>
      </c>
      <c r="H13" s="4">
        <v>394.5</v>
      </c>
      <c r="I13" s="34">
        <v>19190.1208993988</v>
      </c>
      <c r="J13" s="35">
        <v>6.5640599001663897</v>
      </c>
      <c r="K13" s="35">
        <v>6.4672131147540979</v>
      </c>
      <c r="L13" s="35" t="s">
        <v>1238</v>
      </c>
      <c r="M13" s="35" t="s">
        <v>1238</v>
      </c>
      <c r="N13" s="4">
        <v>0.60099999999999998</v>
      </c>
      <c r="O13" s="4">
        <v>2.9109589041095916</v>
      </c>
      <c r="P13" s="35">
        <v>8.2129277566539916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0.25728770611690743</v>
      </c>
      <c r="T13" s="37" t="str">
        <f t="shared" si="10"/>
        <v/>
      </c>
      <c r="U13" s="37" t="str">
        <f t="shared" si="11"/>
        <v/>
      </c>
      <c r="V13" s="37">
        <f t="shared" si="12"/>
        <v>-0.49370859267415146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3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7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8.2129277568139916</v>
      </c>
      <c r="AH13" s="38" t="str">
        <f t="shared" si="19"/>
        <v xml:space="preserve"> </v>
      </c>
      <c r="AI13" s="1">
        <f t="shared" si="20"/>
        <v>8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758</v>
      </c>
      <c r="AP13" t="s">
        <v>1246</v>
      </c>
      <c r="AQ13" s="22">
        <v>49.370859267415149</v>
      </c>
      <c r="AR13" s="21" t="e">
        <v>#VALUE!</v>
      </c>
      <c r="AS13">
        <v>25.72877059569074</v>
      </c>
      <c r="AT13">
        <v>-49.370859267415149</v>
      </c>
      <c r="AU13" t="e">
        <v>#VALUE!</v>
      </c>
      <c r="AV13" t="s">
        <v>1925</v>
      </c>
    </row>
    <row r="14" spans="1:48" x14ac:dyDescent="0.25">
      <c r="A14" s="14">
        <v>1.6999999999999996E-10</v>
      </c>
      <c r="B14" t="s">
        <v>1228</v>
      </c>
      <c r="C14" s="4">
        <v>7</v>
      </c>
      <c r="D14" s="4">
        <v>2</v>
      </c>
      <c r="E14" s="4">
        <v>7</v>
      </c>
      <c r="F14" s="4">
        <v>16</v>
      </c>
      <c r="G14" s="4">
        <v>3840</v>
      </c>
      <c r="H14" s="4">
        <v>3576</v>
      </c>
      <c r="I14" s="34">
        <v>7172.1454000647554</v>
      </c>
      <c r="J14" s="35" t="s">
        <v>1238</v>
      </c>
      <c r="K14" s="35">
        <v>35.093228655544642</v>
      </c>
      <c r="L14" s="35">
        <v>30.329430719656283</v>
      </c>
      <c r="M14" s="35">
        <v>25.917117944011014</v>
      </c>
      <c r="N14" s="4">
        <v>1.0190000000000001</v>
      </c>
      <c r="O14" s="4">
        <v>12.101210121012111</v>
      </c>
      <c r="P14" s="35">
        <v>1.3227069351230427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 xml:space="preserve"> </v>
      </c>
      <c r="V14" s="37" t="str">
        <f t="shared" si="12"/>
        <v xml:space="preserve"> </v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1228</v>
      </c>
      <c r="AP14" t="s">
        <v>1293</v>
      </c>
      <c r="AQ14" s="22" t="e">
        <v>#VALUE!</v>
      </c>
      <c r="AR14" s="21">
        <v>-292.4863483106962</v>
      </c>
      <c r="AS14">
        <v>7.3825503355704702</v>
      </c>
      <c r="AT14" t="e">
        <v>#VALUE!</v>
      </c>
      <c r="AU14">
        <v>292.4863483106962</v>
      </c>
      <c r="AV14" t="s">
        <v>1926</v>
      </c>
    </row>
    <row r="15" spans="1:48" x14ac:dyDescent="0.25">
      <c r="A15" s="14">
        <v>1.7999999999999995E-10</v>
      </c>
      <c r="B15" t="s">
        <v>743</v>
      </c>
      <c r="C15" s="4">
        <v>19</v>
      </c>
      <c r="D15" s="4">
        <v>5</v>
      </c>
      <c r="E15" s="4">
        <v>8</v>
      </c>
      <c r="F15" s="4">
        <v>32</v>
      </c>
      <c r="G15" s="4">
        <v>7750</v>
      </c>
      <c r="H15" s="4">
        <v>6793</v>
      </c>
      <c r="I15" s="34">
        <v>110673.40480057526</v>
      </c>
      <c r="J15" s="35">
        <v>23.505784811092479</v>
      </c>
      <c r="K15" s="35">
        <v>19.747720432352736</v>
      </c>
      <c r="L15" s="35">
        <v>17.522771258236585</v>
      </c>
      <c r="M15" s="35">
        <v>15.196593655132377</v>
      </c>
      <c r="N15" s="4">
        <v>3.589</v>
      </c>
      <c r="O15" s="4">
        <v>3.7283236994219657</v>
      </c>
      <c r="P15" s="35">
        <v>3.3154635071034955</v>
      </c>
      <c r="Q15" s="36" t="str">
        <f t="shared" si="7"/>
        <v xml:space="preserve"> 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3.3154635072834955</v>
      </c>
      <c r="AH15" s="38" t="str">
        <f t="shared" si="19"/>
        <v xml:space="preserve"> </v>
      </c>
      <c r="AI15" s="1">
        <f t="shared" si="20"/>
        <v>54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743</v>
      </c>
      <c r="AP15" t="s">
        <v>1313</v>
      </c>
      <c r="AQ15" s="22">
        <v>-81.302076052122828</v>
      </c>
      <c r="AR15" s="21">
        <v>-126.75824571186811</v>
      </c>
      <c r="AS15">
        <v>14.088031797438539</v>
      </c>
      <c r="AT15">
        <v>81.302076052122828</v>
      </c>
      <c r="AU15">
        <v>126.75824571186811</v>
      </c>
      <c r="AV15" t="s">
        <v>1927</v>
      </c>
    </row>
    <row r="16" spans="1:48" x14ac:dyDescent="0.25">
      <c r="A16" s="14">
        <v>1.8999999999999994E-10</v>
      </c>
      <c r="B16" t="s">
        <v>760</v>
      </c>
      <c r="C16" s="4">
        <v>13</v>
      </c>
      <c r="D16" s="4">
        <v>0</v>
      </c>
      <c r="E16" s="4">
        <v>10</v>
      </c>
      <c r="F16" s="4">
        <v>23</v>
      </c>
      <c r="G16" s="4">
        <v>615</v>
      </c>
      <c r="H16" s="4">
        <v>576.6</v>
      </c>
      <c r="I16" s="34">
        <v>22942.118117654987</v>
      </c>
      <c r="J16" s="35">
        <v>12.589519650655021</v>
      </c>
      <c r="K16" s="35">
        <v>11.864197530864198</v>
      </c>
      <c r="L16" s="35">
        <v>9.2183282891971423</v>
      </c>
      <c r="M16" s="35">
        <v>8.6660026673252659</v>
      </c>
      <c r="N16" s="4">
        <v>0.45800000000000002</v>
      </c>
      <c r="O16" s="4">
        <v>6.7599067599067659</v>
      </c>
      <c r="P16" s="35">
        <v>4.1796739507457508</v>
      </c>
      <c r="Q16" s="36" t="str">
        <f t="shared" si="7"/>
        <v xml:space="preserve"> 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4.1796739509357508</v>
      </c>
      <c r="AH16" s="38" t="str">
        <f t="shared" si="19"/>
        <v xml:space="preserve"> </v>
      </c>
      <c r="AI16" s="1">
        <f t="shared" si="20"/>
        <v>48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760</v>
      </c>
      <c r="AP16" t="s">
        <v>1244</v>
      </c>
      <c r="AQ16" s="22">
        <v>2.8959863494697258</v>
      </c>
      <c r="AR16" s="21">
        <v>-19.29231515088512</v>
      </c>
      <c r="AS16">
        <v>6.6597294484911584</v>
      </c>
      <c r="AT16">
        <v>-2.8959863494697258</v>
      </c>
      <c r="AU16">
        <v>19.29231515088512</v>
      </c>
      <c r="AV16" t="s">
        <v>1928</v>
      </c>
    </row>
    <row r="17" spans="1:48" x14ac:dyDescent="0.25">
      <c r="A17" s="14">
        <v>1.9999999999999993E-10</v>
      </c>
      <c r="B17" t="s">
        <v>752</v>
      </c>
      <c r="C17" s="4">
        <v>13</v>
      </c>
      <c r="D17" s="4">
        <v>1</v>
      </c>
      <c r="E17" s="4">
        <v>11</v>
      </c>
      <c r="F17" s="4">
        <v>25</v>
      </c>
      <c r="G17" s="4">
        <v>182.5</v>
      </c>
      <c r="H17" s="4">
        <v>153.47999999999999</v>
      </c>
      <c r="I17" s="34">
        <v>32878.254917106337</v>
      </c>
      <c r="J17" s="35">
        <v>7.3788461538461529</v>
      </c>
      <c r="K17" s="35">
        <v>6.6441558441558435</v>
      </c>
      <c r="L17" s="35" t="s">
        <v>1238</v>
      </c>
      <c r="M17" s="35" t="s">
        <v>1238</v>
      </c>
      <c r="N17" s="4">
        <v>0.20800000000000002</v>
      </c>
      <c r="O17" s="4">
        <v>-6.7264573991031318</v>
      </c>
      <c r="P17" s="35">
        <v>6.2548866301798283</v>
      </c>
      <c r="Q17" s="36" t="str">
        <f t="shared" si="7"/>
        <v xml:space="preserve"> </v>
      </c>
      <c r="R17" s="36" t="str">
        <f t="shared" si="8"/>
        <v xml:space="preserve"> </v>
      </c>
      <c r="S17" s="37">
        <f t="shared" si="9"/>
        <v>0.18908001062481114</v>
      </c>
      <c r="T17" s="37" t="str">
        <f t="shared" si="10"/>
        <v/>
      </c>
      <c r="U17" s="37" t="str">
        <f t="shared" si="11"/>
        <v/>
      </c>
      <c r="V17" s="37">
        <f t="shared" si="12"/>
        <v>-0.43086345028981299</v>
      </c>
      <c r="W17" s="37" t="str">
        <f t="shared" si="13"/>
        <v xml:space="preserve"> </v>
      </c>
      <c r="X17" s="37" t="str">
        <f t="shared" si="14"/>
        <v xml:space="preserve"> </v>
      </c>
      <c r="Y17" s="1" t="str">
        <f t="shared" si="0"/>
        <v xml:space="preserve"> </v>
      </c>
      <c r="Z17" s="1">
        <f t="shared" si="15"/>
        <v>7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14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6.2548866303798283</v>
      </c>
      <c r="AH17" s="38" t="str">
        <f t="shared" si="19"/>
        <v xml:space="preserve"> </v>
      </c>
      <c r="AI17" s="1">
        <f t="shared" si="20"/>
        <v>27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752</v>
      </c>
      <c r="AP17" t="s">
        <v>1246</v>
      </c>
      <c r="AQ17" s="22">
        <v>43.086345028981299</v>
      </c>
      <c r="AR17" s="21" t="e">
        <v>#VALUE!</v>
      </c>
      <c r="AS17">
        <v>18.908001042481114</v>
      </c>
      <c r="AT17">
        <v>-43.086345028981299</v>
      </c>
      <c r="AU17" t="e">
        <v>#VALUE!</v>
      </c>
      <c r="AV17" t="s">
        <v>1929</v>
      </c>
    </row>
    <row r="18" spans="1:48" x14ac:dyDescent="0.25">
      <c r="A18" s="14">
        <v>2.0999999999999992E-10</v>
      </c>
      <c r="B18" t="s">
        <v>738</v>
      </c>
      <c r="C18" s="4">
        <v>14</v>
      </c>
      <c r="D18" s="4">
        <v>3</v>
      </c>
      <c r="E18" s="4">
        <v>5</v>
      </c>
      <c r="F18" s="4">
        <v>22</v>
      </c>
      <c r="G18" s="4">
        <v>3575</v>
      </c>
      <c r="H18" s="4">
        <v>2904</v>
      </c>
      <c r="I18" s="34">
        <v>82725.747642829723</v>
      </c>
      <c r="J18" s="35">
        <v>8.9684990735021621</v>
      </c>
      <c r="K18" s="35">
        <v>8.294772922022279</v>
      </c>
      <c r="L18" s="35">
        <v>9.5010717651396845</v>
      </c>
      <c r="M18" s="35">
        <v>8.8634467109467678</v>
      </c>
      <c r="N18" s="4">
        <v>3.238</v>
      </c>
      <c r="O18" s="4">
        <v>2.6307448494453163</v>
      </c>
      <c r="P18" s="35">
        <v>7.8615702479338836</v>
      </c>
      <c r="Q18" s="36" t="str">
        <f t="shared" si="7"/>
        <v xml:space="preserve"> </v>
      </c>
      <c r="R18" s="36" t="str">
        <f t="shared" si="8"/>
        <v xml:space="preserve"> </v>
      </c>
      <c r="S18" s="37">
        <f t="shared" si="9"/>
        <v>0.23106060627060596</v>
      </c>
      <c r="T18" s="37" t="str">
        <f t="shared" si="10"/>
        <v/>
      </c>
      <c r="U18" s="37" t="str">
        <f t="shared" si="11"/>
        <v/>
      </c>
      <c r="V18" s="37">
        <f t="shared" si="12"/>
        <v>-0.30825219656985781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>
        <f t="shared" si="15"/>
        <v>17</v>
      </c>
      <c r="AA18" s="1" t="str">
        <f t="shared" si="1"/>
        <v xml:space="preserve"> </v>
      </c>
      <c r="AB18" s="1" t="str">
        <f t="shared" si="16"/>
        <v xml:space="preserve"> </v>
      </c>
      <c r="AC18" s="1">
        <f t="shared" si="2"/>
        <v>9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7.8615702481438836</v>
      </c>
      <c r="AH18" s="38" t="str">
        <f t="shared" si="19"/>
        <v xml:space="preserve"> </v>
      </c>
      <c r="AI18" s="1">
        <f t="shared" si="20"/>
        <v>10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738</v>
      </c>
      <c r="AP18" t="s">
        <v>1239</v>
      </c>
      <c r="AQ18" s="22">
        <v>30.82521965698578</v>
      </c>
      <c r="AR18" s="21">
        <v>-22.951234944240852</v>
      </c>
      <c r="AS18">
        <v>23.106060606060595</v>
      </c>
      <c r="AT18">
        <v>-30.82521965698578</v>
      </c>
      <c r="AU18">
        <v>22.951234944240852</v>
      </c>
      <c r="AV18" t="s">
        <v>1930</v>
      </c>
    </row>
    <row r="19" spans="1:48" x14ac:dyDescent="0.25">
      <c r="A19" s="14">
        <v>2.1999999999999991E-10</v>
      </c>
      <c r="B19" t="s">
        <v>791</v>
      </c>
      <c r="C19" s="4">
        <v>10</v>
      </c>
      <c r="D19" s="4">
        <v>2</v>
      </c>
      <c r="E19" s="4">
        <v>5</v>
      </c>
      <c r="F19" s="4">
        <v>17</v>
      </c>
      <c r="G19" s="4">
        <v>655.5</v>
      </c>
      <c r="H19" s="4">
        <v>651.79999999999995</v>
      </c>
      <c r="I19" s="34">
        <v>8241.2539374755397</v>
      </c>
      <c r="J19" s="35">
        <v>9.0779944289693599</v>
      </c>
      <c r="K19" s="35">
        <v>9.2062146892655363</v>
      </c>
      <c r="L19" s="35">
        <v>6.4466063140178562</v>
      </c>
      <c r="M19" s="35">
        <v>6.4369857768052512</v>
      </c>
      <c r="N19" s="4">
        <v>0.70799999999999996</v>
      </c>
      <c r="O19" s="4">
        <v>-1.9390581717451543</v>
      </c>
      <c r="P19" s="35">
        <v>6.9960110463332317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6.9960110465532317</v>
      </c>
      <c r="AH19" s="38" t="str">
        <f t="shared" si="19"/>
        <v xml:space="preserve"> </v>
      </c>
      <c r="AI19" s="1">
        <f t="shared" si="20"/>
        <v>13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791</v>
      </c>
      <c r="AP19" t="s">
        <v>1248</v>
      </c>
      <c r="AQ19" s="22">
        <v>29.980672860364898</v>
      </c>
      <c r="AR19" s="21">
        <v>16.575916159687822</v>
      </c>
      <c r="AS19">
        <v>0.56765879104019312</v>
      </c>
      <c r="AT19">
        <v>-29.980672860364898</v>
      </c>
      <c r="AU19">
        <v>-16.575916159687822</v>
      </c>
      <c r="AV19" t="s">
        <v>1931</v>
      </c>
    </row>
    <row r="20" spans="1:48" x14ac:dyDescent="0.25">
      <c r="A20" s="14">
        <v>2.299999999999999E-10</v>
      </c>
      <c r="B20" t="s">
        <v>1229</v>
      </c>
      <c r="C20" s="4">
        <v>6</v>
      </c>
      <c r="D20" s="4">
        <v>5</v>
      </c>
      <c r="E20" s="4">
        <v>19</v>
      </c>
      <c r="F20" s="4">
        <v>30</v>
      </c>
      <c r="G20" s="4">
        <v>1900</v>
      </c>
      <c r="H20" s="4">
        <v>1824.2</v>
      </c>
      <c r="I20" s="34">
        <v>124135.58906784713</v>
      </c>
      <c r="J20" s="35">
        <v>11.936110839432994</v>
      </c>
      <c r="K20" s="35">
        <v>10.41118491417455</v>
      </c>
      <c r="L20" s="35">
        <v>5.7721211248244915</v>
      </c>
      <c r="M20" s="35">
        <v>5.525501065670972</v>
      </c>
      <c r="N20" s="4">
        <v>2.1760000000000002</v>
      </c>
      <c r="O20" s="4">
        <v>23.566155593412834</v>
      </c>
      <c r="P20" s="35">
        <v>6.5725764538449498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 t="str">
        <f t="shared" si="14"/>
        <v/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6.5725764540749498</v>
      </c>
      <c r="AH20" s="38" t="str">
        <f t="shared" si="19"/>
        <v xml:space="preserve"> </v>
      </c>
      <c r="AI20" s="1">
        <f t="shared" si="20"/>
        <v>22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1229</v>
      </c>
      <c r="AP20" t="s">
        <v>1242</v>
      </c>
      <c r="AQ20" s="22">
        <v>7.9357829330494063</v>
      </c>
      <c r="AR20" s="21">
        <v>25.304277444905932</v>
      </c>
      <c r="AS20">
        <v>4.1552461352921899</v>
      </c>
      <c r="AT20">
        <v>-7.9357829330494063</v>
      </c>
      <c r="AU20">
        <v>-25.304277444905932</v>
      </c>
      <c r="AV20" t="s">
        <v>1932</v>
      </c>
    </row>
    <row r="21" spans="1:48" x14ac:dyDescent="0.25">
      <c r="A21" s="14">
        <v>2.399999999999999E-10</v>
      </c>
      <c r="B21" t="s">
        <v>814</v>
      </c>
      <c r="C21" s="4">
        <v>5</v>
      </c>
      <c r="D21" s="4">
        <v>5</v>
      </c>
      <c r="E21" s="4">
        <v>7</v>
      </c>
      <c r="F21" s="4">
        <v>17</v>
      </c>
      <c r="G21" s="4">
        <v>3650</v>
      </c>
      <c r="H21" s="4">
        <v>4152</v>
      </c>
      <c r="I21" s="34">
        <v>6480.785224462159</v>
      </c>
      <c r="J21" s="35">
        <v>9.799386358272363</v>
      </c>
      <c r="K21" s="35">
        <v>12.211764705882354</v>
      </c>
      <c r="L21" s="35">
        <v>6.07675123298029</v>
      </c>
      <c r="M21" s="35">
        <v>8.2157676669893522</v>
      </c>
      <c r="N21" s="4">
        <v>3.4</v>
      </c>
      <c r="O21" s="4">
        <v>-27.644179612683551</v>
      </c>
      <c r="P21" s="35">
        <v>4.5977842003853562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4.5977842006253562</v>
      </c>
      <c r="AH21" s="38" t="str">
        <f t="shared" si="19"/>
        <v xml:space="preserve"> </v>
      </c>
      <c r="AI21" s="1">
        <f t="shared" si="20"/>
        <v>46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814</v>
      </c>
      <c r="AP21" t="s">
        <v>1248</v>
      </c>
      <c r="AQ21" s="22">
        <v>24.416516824691481</v>
      </c>
      <c r="AR21" s="21">
        <v>21.362127661722763</v>
      </c>
      <c r="AS21">
        <v>-12.090558766859349</v>
      </c>
      <c r="AT21">
        <v>-24.416516824691481</v>
      </c>
      <c r="AU21">
        <v>-21.362127661722763</v>
      </c>
      <c r="AV21" t="s">
        <v>1933</v>
      </c>
    </row>
    <row r="22" spans="1:48" x14ac:dyDescent="0.25">
      <c r="A22" s="14">
        <v>2.4999999999999991E-10</v>
      </c>
      <c r="B22" t="s">
        <v>797</v>
      </c>
      <c r="C22" s="4">
        <v>2</v>
      </c>
      <c r="D22" s="4">
        <v>5</v>
      </c>
      <c r="E22" s="4">
        <v>12</v>
      </c>
      <c r="F22" s="4">
        <v>19</v>
      </c>
      <c r="G22" s="4">
        <v>530</v>
      </c>
      <c r="H22" s="4">
        <v>554.79999999999995</v>
      </c>
      <c r="I22" s="34">
        <v>6388.1581480051391</v>
      </c>
      <c r="J22" s="35">
        <v>16.710843373493972</v>
      </c>
      <c r="K22" s="35">
        <v>16.561194029850743</v>
      </c>
      <c r="L22" s="35">
        <v>18.169253182574707</v>
      </c>
      <c r="M22" s="35">
        <v>18.888997386018097</v>
      </c>
      <c r="N22" s="4">
        <v>0.33500000000000002</v>
      </c>
      <c r="O22" s="4">
        <v>-4.0114613180515786</v>
      </c>
      <c r="P22" s="35">
        <v>5.6957462148521998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5.6957462151021998</v>
      </c>
      <c r="AH22" s="38" t="str">
        <f t="shared" si="19"/>
        <v xml:space="preserve"> </v>
      </c>
      <c r="AI22" s="1">
        <f t="shared" si="20"/>
        <v>32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797</v>
      </c>
      <c r="AP22" t="s">
        <v>1254</v>
      </c>
      <c r="AQ22" s="22">
        <v>-28.892126791128604</v>
      </c>
      <c r="AR22" s="21">
        <v>-135.12422303856741</v>
      </c>
      <c r="AS22">
        <v>-4.4700793078586765</v>
      </c>
      <c r="AT22">
        <v>28.892126791128604</v>
      </c>
      <c r="AU22">
        <v>135.12422303856741</v>
      </c>
      <c r="AV22" t="s">
        <v>1934</v>
      </c>
    </row>
    <row r="23" spans="1:48" x14ac:dyDescent="0.25">
      <c r="A23" s="14">
        <v>2.5999999999999993E-10</v>
      </c>
      <c r="B23" t="s">
        <v>786</v>
      </c>
      <c r="C23" s="4">
        <v>7</v>
      </c>
      <c r="D23" s="4">
        <v>5</v>
      </c>
      <c r="E23" s="4">
        <v>4</v>
      </c>
      <c r="F23" s="4">
        <v>16</v>
      </c>
      <c r="G23" s="4">
        <v>2250</v>
      </c>
      <c r="H23" s="4">
        <v>2128</v>
      </c>
      <c r="I23" s="34">
        <v>8899.5379464769976</v>
      </c>
      <c r="J23" s="35">
        <v>16.394453004622495</v>
      </c>
      <c r="K23" s="35">
        <v>15.798069784706756</v>
      </c>
      <c r="L23" s="35">
        <v>11.714298392282959</v>
      </c>
      <c r="M23" s="35">
        <v>11.34583245094986</v>
      </c>
      <c r="N23" s="4">
        <v>1.298</v>
      </c>
      <c r="O23" s="4">
        <v>0.15432098765432112</v>
      </c>
      <c r="P23" s="35">
        <v>2.5328947368421053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2.5328947371021053</v>
      </c>
      <c r="AH23" s="38" t="str">
        <f t="shared" si="19"/>
        <v xml:space="preserve"> </v>
      </c>
      <c r="AI23" s="1">
        <f t="shared" si="20"/>
        <v>71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786</v>
      </c>
      <c r="AP23" t="s">
        <v>1244</v>
      </c>
      <c r="AQ23" s="22">
        <v>-26.451781523770144</v>
      </c>
      <c r="AR23" s="21">
        <v>-51.592103442589867</v>
      </c>
      <c r="AS23">
        <v>5.7330827067669121</v>
      </c>
      <c r="AT23">
        <v>26.451781523770144</v>
      </c>
      <c r="AU23">
        <v>51.592103442589867</v>
      </c>
      <c r="AV23" t="s">
        <v>1935</v>
      </c>
    </row>
    <row r="24" spans="1:48" x14ac:dyDescent="0.25">
      <c r="A24" s="14">
        <v>2.6999999999999995E-10</v>
      </c>
      <c r="B24" t="s">
        <v>740</v>
      </c>
      <c r="C24" s="4">
        <v>20</v>
      </c>
      <c r="D24" s="4">
        <v>1</v>
      </c>
      <c r="E24" s="4">
        <v>6</v>
      </c>
      <c r="F24" s="4">
        <v>27</v>
      </c>
      <c r="G24" s="4">
        <v>615</v>
      </c>
      <c r="H24" s="4">
        <v>524.6</v>
      </c>
      <c r="I24" s="34">
        <v>132616.77405248422</v>
      </c>
      <c r="J24" s="35">
        <v>12.528859595569511</v>
      </c>
      <c r="K24" s="35">
        <v>11.194170085388567</v>
      </c>
      <c r="L24" s="35">
        <v>5.0198891239097092</v>
      </c>
      <c r="M24" s="35">
        <v>4.7059358976440766</v>
      </c>
      <c r="N24" s="4">
        <v>0.52</v>
      </c>
      <c r="O24" s="4">
        <v>-18.367346938775508</v>
      </c>
      <c r="P24" s="35">
        <v>6.4466546338976132</v>
      </c>
      <c r="Q24" s="36">
        <f t="shared" si="7"/>
        <v>74.074074074344082</v>
      </c>
      <c r="R24" s="36" t="str">
        <f t="shared" si="8"/>
        <v xml:space="preserve"> </v>
      </c>
      <c r="S24" s="37">
        <f t="shared" si="9"/>
        <v>0.17232176923683171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-0.35038742751903851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10</v>
      </c>
      <c r="AC24" s="1">
        <f t="shared" si="2"/>
        <v>18</v>
      </c>
      <c r="AD24" s="1" t="str">
        <f t="shared" si="17"/>
        <v xml:space="preserve"> </v>
      </c>
      <c r="AE24" s="1">
        <f t="shared" si="3"/>
        <v>11</v>
      </c>
      <c r="AF24" s="1" t="str">
        <f t="shared" si="4"/>
        <v xml:space="preserve"> </v>
      </c>
      <c r="AG24" s="38">
        <f t="shared" si="18"/>
        <v>6.4466546341676132</v>
      </c>
      <c r="AH24" s="38" t="str">
        <f t="shared" si="19"/>
        <v xml:space="preserve"> </v>
      </c>
      <c r="AI24" s="1">
        <f t="shared" si="20"/>
        <v>26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740</v>
      </c>
      <c r="AP24" t="s">
        <v>1295</v>
      </c>
      <c r="AQ24" s="22">
        <v>3.3638624067392153</v>
      </c>
      <c r="AR24" s="21">
        <v>35.038742751903854</v>
      </c>
      <c r="AS24">
        <v>17.232176896683171</v>
      </c>
      <c r="AT24">
        <v>-3.3638624067392153</v>
      </c>
      <c r="AU24">
        <v>-35.038742751903854</v>
      </c>
      <c r="AV24" t="s">
        <v>1936</v>
      </c>
    </row>
    <row r="25" spans="1:48" x14ac:dyDescent="0.25">
      <c r="A25" s="14">
        <v>2.7999999999999996E-10</v>
      </c>
      <c r="B25" t="s">
        <v>783</v>
      </c>
      <c r="C25" s="4">
        <v>2</v>
      </c>
      <c r="D25" s="4">
        <v>7</v>
      </c>
      <c r="E25" s="4">
        <v>13</v>
      </c>
      <c r="F25" s="4">
        <v>22</v>
      </c>
      <c r="G25" s="4">
        <v>1987.5</v>
      </c>
      <c r="H25" s="4">
        <v>2138</v>
      </c>
      <c r="I25" s="34">
        <v>10924.862399125945</v>
      </c>
      <c r="J25" s="35">
        <v>26.233128834355824</v>
      </c>
      <c r="K25" s="35">
        <v>24.240362811791382</v>
      </c>
      <c r="L25" s="35">
        <v>13.916816355058534</v>
      </c>
      <c r="M25" s="35">
        <v>13.549537012621361</v>
      </c>
      <c r="N25" s="4">
        <v>0.88200000000000001</v>
      </c>
      <c r="O25" s="4">
        <v>7.4299634591960944</v>
      </c>
      <c r="P25" s="35">
        <v>2.1000935453695044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2.1000935456495045</v>
      </c>
      <c r="AH25" s="38" t="str">
        <f t="shared" si="19"/>
        <v xml:space="preserve"> </v>
      </c>
      <c r="AI25" s="1">
        <f t="shared" si="20"/>
        <v>82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783</v>
      </c>
      <c r="AP25" t="s">
        <v>1248</v>
      </c>
      <c r="AQ25" s="22">
        <v>-102.33830766488947</v>
      </c>
      <c r="AR25" s="21">
        <v>-80.094393521455416</v>
      </c>
      <c r="AS25">
        <v>-7.039289055191766</v>
      </c>
      <c r="AT25">
        <v>102.33830766488947</v>
      </c>
      <c r="AU25">
        <v>80.094393521455416</v>
      </c>
      <c r="AV25" t="s">
        <v>1937</v>
      </c>
    </row>
    <row r="26" spans="1:48" x14ac:dyDescent="0.25">
      <c r="A26" s="14">
        <v>2.8999999999999998E-10</v>
      </c>
      <c r="B26" t="s">
        <v>757</v>
      </c>
      <c r="C26" s="4">
        <v>15</v>
      </c>
      <c r="D26" s="4">
        <v>2</v>
      </c>
      <c r="E26" s="4">
        <v>7</v>
      </c>
      <c r="F26" s="4">
        <v>24</v>
      </c>
      <c r="G26" s="4">
        <v>240.00001525878906</v>
      </c>
      <c r="H26" s="4">
        <v>177.22</v>
      </c>
      <c r="I26" s="34">
        <v>21749.579194219252</v>
      </c>
      <c r="J26" s="35">
        <v>6.790038314176245</v>
      </c>
      <c r="K26" s="35">
        <v>7.2930041152263376</v>
      </c>
      <c r="L26" s="35">
        <v>3.9793877688625181</v>
      </c>
      <c r="M26" s="35">
        <v>3.7572564184280717</v>
      </c>
      <c r="N26" s="4">
        <v>0.24299999999999999</v>
      </c>
      <c r="O26" s="4">
        <v>-7.6045627376425919</v>
      </c>
      <c r="P26" s="35">
        <v>8.6897641349734798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0.35424904249059286</v>
      </c>
      <c r="T26" s="37" t="str">
        <f t="shared" si="10"/>
        <v/>
      </c>
      <c r="U26" s="37" t="str">
        <f t="shared" si="11"/>
        <v/>
      </c>
      <c r="V26" s="37">
        <f t="shared" si="12"/>
        <v>-0.47627868938344375</v>
      </c>
      <c r="W26" s="37" t="str">
        <f t="shared" si="13"/>
        <v/>
      </c>
      <c r="X26" s="37">
        <f t="shared" si="14"/>
        <v>-0.48503637000318922</v>
      </c>
      <c r="Y26" s="1" t="str">
        <f t="shared" si="0"/>
        <v xml:space="preserve"> </v>
      </c>
      <c r="Z26" s="1">
        <f t="shared" si="15"/>
        <v>5</v>
      </c>
      <c r="AA26" s="1" t="str">
        <f t="shared" si="1"/>
        <v xml:space="preserve"> </v>
      </c>
      <c r="AB26" s="1">
        <f t="shared" si="16"/>
        <v>3</v>
      </c>
      <c r="AC26" s="1">
        <f t="shared" si="2"/>
        <v>3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8.6897641352634789</v>
      </c>
      <c r="AH26" s="38" t="str">
        <f t="shared" si="19"/>
        <v xml:space="preserve"> </v>
      </c>
      <c r="AI26" s="1">
        <f t="shared" si="20"/>
        <v>5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757</v>
      </c>
      <c r="AP26" t="s">
        <v>1262</v>
      </c>
      <c r="AQ26" s="22">
        <v>47.627868938344378</v>
      </c>
      <c r="AR26" s="21">
        <v>48.503637000318925</v>
      </c>
      <c r="AS26">
        <v>35.424904220059283</v>
      </c>
      <c r="AT26">
        <v>-47.627868938344378</v>
      </c>
      <c r="AU26">
        <v>-48.503637000318925</v>
      </c>
      <c r="AV26" t="s">
        <v>1938</v>
      </c>
    </row>
    <row r="27" spans="1:48" x14ac:dyDescent="0.25">
      <c r="A27" s="14">
        <v>3E-10</v>
      </c>
      <c r="B27" t="s">
        <v>810</v>
      </c>
      <c r="C27" s="4">
        <v>12</v>
      </c>
      <c r="D27" s="4">
        <v>0</v>
      </c>
      <c r="E27" s="4">
        <v>2</v>
      </c>
      <c r="F27" s="4">
        <v>14</v>
      </c>
      <c r="G27" s="4">
        <v>3200</v>
      </c>
      <c r="H27" s="4">
        <v>2617</v>
      </c>
      <c r="I27" s="34">
        <v>11799.730073716797</v>
      </c>
      <c r="J27" s="35">
        <v>20.900178466672916</v>
      </c>
      <c r="K27" s="35">
        <v>18.67788100945706</v>
      </c>
      <c r="L27" s="35">
        <v>10.742126191556968</v>
      </c>
      <c r="M27" s="35">
        <v>9.9595673400673412</v>
      </c>
      <c r="N27" s="4">
        <v>1.4119999999999999</v>
      </c>
      <c r="O27" s="4">
        <v>8.1163859111791634</v>
      </c>
      <c r="P27" s="35">
        <v>2.3923240693723828</v>
      </c>
      <c r="Q27" s="36">
        <f t="shared" si="7"/>
        <v>85.714285714585714</v>
      </c>
      <c r="R27" s="36" t="str">
        <f t="shared" si="8"/>
        <v xml:space="preserve"> </v>
      </c>
      <c r="S27" s="37">
        <f t="shared" si="9"/>
        <v>0.22277416919568213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>
        <f t="shared" si="2"/>
        <v>10</v>
      </c>
      <c r="AD27" s="1" t="str">
        <f t="shared" si="17"/>
        <v xml:space="preserve"> </v>
      </c>
      <c r="AE27" s="1">
        <f t="shared" si="3"/>
        <v>5</v>
      </c>
      <c r="AF27" s="1" t="str">
        <f t="shared" si="4"/>
        <v xml:space="preserve"> </v>
      </c>
      <c r="AG27" s="38">
        <f t="shared" si="18"/>
        <v>2.3923240696723829</v>
      </c>
      <c r="AH27" s="38" t="str">
        <f t="shared" si="19"/>
        <v xml:space="preserve"> </v>
      </c>
      <c r="AI27" s="1">
        <f t="shared" si="20"/>
        <v>73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810</v>
      </c>
      <c r="AP27" t="s">
        <v>1239</v>
      </c>
      <c r="AQ27" s="22">
        <v>-61.204817295847612</v>
      </c>
      <c r="AR27" s="21">
        <v>-39.011441427564698</v>
      </c>
      <c r="AS27">
        <v>22.277416889568215</v>
      </c>
      <c r="AT27">
        <v>61.204817295847612</v>
      </c>
      <c r="AU27">
        <v>39.011441427564698</v>
      </c>
      <c r="AV27" t="s">
        <v>1939</v>
      </c>
    </row>
    <row r="28" spans="1:48" x14ac:dyDescent="0.25">
      <c r="A28" s="14">
        <v>3.1000000000000002E-10</v>
      </c>
      <c r="B28" t="s">
        <v>778</v>
      </c>
      <c r="C28" s="4">
        <v>7</v>
      </c>
      <c r="D28" s="4">
        <v>0</v>
      </c>
      <c r="E28" s="4">
        <v>5</v>
      </c>
      <c r="F28" s="4">
        <v>12</v>
      </c>
      <c r="G28" s="4">
        <v>4315</v>
      </c>
      <c r="H28" s="4">
        <v>3775</v>
      </c>
      <c r="I28" s="34">
        <v>33284.67635436594</v>
      </c>
      <c r="J28" s="35">
        <v>10.807220388997315</v>
      </c>
      <c r="K28" s="35">
        <v>9.8367020661918492</v>
      </c>
      <c r="L28" s="35">
        <v>7.8833994677294337</v>
      </c>
      <c r="M28" s="35">
        <v>7.1845114555748513</v>
      </c>
      <c r="N28" s="4">
        <v>4.3380000000000001</v>
      </c>
      <c r="O28" s="4">
        <v>1.8309859154929646</v>
      </c>
      <c r="P28" s="35">
        <v>4.6116053454923316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4.6116053458023316</v>
      </c>
      <c r="AH28" s="38" t="str">
        <f t="shared" si="19"/>
        <v xml:space="preserve"> </v>
      </c>
      <c r="AI28" s="1">
        <f t="shared" si="20"/>
        <v>45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778</v>
      </c>
      <c r="AP28" t="s">
        <v>1248</v>
      </c>
      <c r="AQ28" s="22">
        <v>16.643009002898378</v>
      </c>
      <c r="AR28" s="21">
        <v>-2.0173012135809909</v>
      </c>
      <c r="AS28">
        <v>14.304635761589402</v>
      </c>
      <c r="AT28">
        <v>-16.643009002898378</v>
      </c>
      <c r="AU28">
        <v>2.0173012135809909</v>
      </c>
      <c r="AV28" t="s">
        <v>1940</v>
      </c>
    </row>
    <row r="29" spans="1:48" x14ac:dyDescent="0.25">
      <c r="A29" s="14">
        <v>3.2000000000000003E-10</v>
      </c>
      <c r="B29" t="s">
        <v>776</v>
      </c>
      <c r="C29" s="4">
        <v>2</v>
      </c>
      <c r="D29" s="4">
        <v>4</v>
      </c>
      <c r="E29" s="4">
        <v>14</v>
      </c>
      <c r="F29" s="4">
        <v>20</v>
      </c>
      <c r="G29" s="4">
        <v>80</v>
      </c>
      <c r="H29" s="4">
        <v>74.959999999999994</v>
      </c>
      <c r="I29" s="34">
        <v>5416.4378216450123</v>
      </c>
      <c r="J29" s="35">
        <v>10.557746478873238</v>
      </c>
      <c r="K29" s="35">
        <v>7.648979591836734</v>
      </c>
      <c r="L29" s="35">
        <v>4.5233783329329809</v>
      </c>
      <c r="M29" s="35">
        <v>4.3009933192485583</v>
      </c>
      <c r="N29" s="4">
        <v>7.1000000000000008E-2</v>
      </c>
      <c r="O29" s="4">
        <v>-36.607142857142847</v>
      </c>
      <c r="P29" s="35">
        <v>6.9370330843116337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-0.41463977338355062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5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6.9370330846316337</v>
      </c>
      <c r="AH29" s="38" t="str">
        <f t="shared" si="19"/>
        <v xml:space="preserve"> </v>
      </c>
      <c r="AI29" s="1">
        <f t="shared" si="20"/>
        <v>16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776</v>
      </c>
      <c r="AP29" t="s">
        <v>1250</v>
      </c>
      <c r="AQ29" s="22">
        <v>18.567222050445377</v>
      </c>
      <c r="AR29" s="21">
        <v>41.463977338355065</v>
      </c>
      <c r="AS29">
        <v>6.7235859124866737</v>
      </c>
      <c r="AT29">
        <v>-18.567222050445377</v>
      </c>
      <c r="AU29">
        <v>-41.463977338355065</v>
      </c>
      <c r="AV29" t="s">
        <v>1941</v>
      </c>
    </row>
    <row r="30" spans="1:48" x14ac:dyDescent="0.25">
      <c r="A30" s="14">
        <v>3.3000000000000005E-10</v>
      </c>
      <c r="B30" t="s">
        <v>755</v>
      </c>
      <c r="C30" s="4">
        <v>8</v>
      </c>
      <c r="D30" s="4">
        <v>5</v>
      </c>
      <c r="E30" s="4">
        <v>11</v>
      </c>
      <c r="F30" s="4">
        <v>24</v>
      </c>
      <c r="G30" s="4">
        <v>1900</v>
      </c>
      <c r="H30" s="4">
        <v>1955.5</v>
      </c>
      <c r="I30" s="34">
        <v>38526.128331939544</v>
      </c>
      <c r="J30" s="35">
        <v>23.307508939213349</v>
      </c>
      <c r="K30" s="35">
        <v>21.46542261251372</v>
      </c>
      <c r="L30" s="35">
        <v>14.453581804653984</v>
      </c>
      <c r="M30" s="35">
        <v>13.479317295132983</v>
      </c>
      <c r="N30" s="4">
        <v>0.83899999999999997</v>
      </c>
      <c r="O30" s="4">
        <v>8.1185567010309203</v>
      </c>
      <c r="P30" s="35">
        <v>2.2756328304781386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2.2756328308081386</v>
      </c>
      <c r="AH30" s="38" t="str">
        <f t="shared" si="19"/>
        <v xml:space="preserve"> </v>
      </c>
      <c r="AI30" s="1">
        <f t="shared" si="20"/>
        <v>75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755</v>
      </c>
      <c r="AP30" t="s">
        <v>1248</v>
      </c>
      <c r="AQ30" s="22">
        <v>-79.77275773785972</v>
      </c>
      <c r="AR30" s="21">
        <v>-87.040554600388262</v>
      </c>
      <c r="AS30">
        <v>-2.8381488110457709</v>
      </c>
      <c r="AT30">
        <v>79.77275773785972</v>
      </c>
      <c r="AU30">
        <v>87.040554600388262</v>
      </c>
      <c r="AV30" t="s">
        <v>1942</v>
      </c>
    </row>
    <row r="31" spans="1:48" x14ac:dyDescent="0.25">
      <c r="A31" s="14">
        <v>3.4000000000000007E-10</v>
      </c>
      <c r="B31" t="s">
        <v>815</v>
      </c>
      <c r="C31" s="4">
        <v>5</v>
      </c>
      <c r="D31" s="4">
        <v>3</v>
      </c>
      <c r="E31" s="4">
        <v>11</v>
      </c>
      <c r="F31" s="4">
        <v>19</v>
      </c>
      <c r="G31" s="4">
        <v>4900</v>
      </c>
      <c r="H31" s="4">
        <v>4802</v>
      </c>
      <c r="I31" s="34">
        <v>7672.5917668585116</v>
      </c>
      <c r="J31" s="35">
        <v>25.101934134866703</v>
      </c>
      <c r="K31" s="35">
        <v>23.378773125608571</v>
      </c>
      <c r="L31" s="35">
        <v>16.553514262098826</v>
      </c>
      <c r="M31" s="35">
        <v>15.505765581000189</v>
      </c>
      <c r="N31" s="4">
        <v>1.913</v>
      </c>
      <c r="O31" s="4">
        <v>-1.2899896800825548</v>
      </c>
      <c r="P31" s="35">
        <v>2.0054144106622238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>
        <f t="shared" si="18"/>
        <v>2.0054144110022238</v>
      </c>
      <c r="AH31" s="38" t="str">
        <f t="shared" si="19"/>
        <v xml:space="preserve"> </v>
      </c>
      <c r="AI31" s="1">
        <f t="shared" si="20"/>
        <v>86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815</v>
      </c>
      <c r="AP31" t="s">
        <v>1242</v>
      </c>
      <c r="AQ31" s="22">
        <v>-93.613308730169663</v>
      </c>
      <c r="AR31" s="21">
        <v>-114.21530870441035</v>
      </c>
      <c r="AS31">
        <v>2.0408163265306145</v>
      </c>
      <c r="AT31">
        <v>93.613308730169663</v>
      </c>
      <c r="AU31">
        <v>114.21530870441035</v>
      </c>
      <c r="AV31" t="s">
        <v>1943</v>
      </c>
    </row>
    <row r="32" spans="1:48" x14ac:dyDescent="0.25">
      <c r="A32" s="14">
        <v>3.5000000000000008E-10</v>
      </c>
      <c r="B32" t="s">
        <v>756</v>
      </c>
      <c r="C32" s="4">
        <v>19</v>
      </c>
      <c r="D32" s="4">
        <v>0</v>
      </c>
      <c r="E32" s="4">
        <v>8</v>
      </c>
      <c r="F32" s="4">
        <v>27</v>
      </c>
      <c r="G32" s="4">
        <v>3072.26513671875</v>
      </c>
      <c r="H32" s="4">
        <v>2761</v>
      </c>
      <c r="I32" s="34">
        <v>27281.067437653259</v>
      </c>
      <c r="J32" s="35">
        <v>14.3017422316849</v>
      </c>
      <c r="K32" s="35">
        <v>13.120477386589981</v>
      </c>
      <c r="L32" s="35">
        <v>8.6142800808041713</v>
      </c>
      <c r="M32" s="35">
        <v>8.353430033473126</v>
      </c>
      <c r="N32" s="4">
        <v>2.177</v>
      </c>
      <c r="O32" s="4">
        <v>25.331030512377655</v>
      </c>
      <c r="P32" s="35">
        <v>2.5469816264230682</v>
      </c>
      <c r="Q32" s="36">
        <f t="shared" si="7"/>
        <v>70.370370370720366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>
        <f t="shared" si="3"/>
        <v>16</v>
      </c>
      <c r="AF32" s="1" t="str">
        <f t="shared" si="4"/>
        <v xml:space="preserve"> </v>
      </c>
      <c r="AG32" s="38">
        <f t="shared" si="18"/>
        <v>2.5469816267730683</v>
      </c>
      <c r="AH32" s="38" t="str">
        <f t="shared" si="19"/>
        <v xml:space="preserve"> </v>
      </c>
      <c r="AI32" s="1">
        <f t="shared" si="20"/>
        <v>70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756</v>
      </c>
      <c r="AP32" t="s">
        <v>1242</v>
      </c>
      <c r="AQ32" s="22">
        <v>-10.310529029567883</v>
      </c>
      <c r="AR32" s="21">
        <v>-11.475463007922681</v>
      </c>
      <c r="AS32">
        <v>11.273637693544014</v>
      </c>
      <c r="AT32">
        <v>10.310529029567883</v>
      </c>
      <c r="AU32">
        <v>11.475463007922681</v>
      </c>
      <c r="AV32" t="s">
        <v>1944</v>
      </c>
    </row>
    <row r="33" spans="1:48" x14ac:dyDescent="0.25">
      <c r="A33" s="14">
        <v>3.600000000000001E-10</v>
      </c>
      <c r="B33" t="s">
        <v>795</v>
      </c>
      <c r="C33" s="4">
        <v>13</v>
      </c>
      <c r="D33" s="4">
        <v>0</v>
      </c>
      <c r="E33" s="4">
        <v>2</v>
      </c>
      <c r="F33" s="4">
        <v>15</v>
      </c>
      <c r="G33" s="4">
        <v>8100</v>
      </c>
      <c r="H33" s="4">
        <v>7120</v>
      </c>
      <c r="I33" s="34">
        <v>8696.1061185157432</v>
      </c>
      <c r="J33" s="35">
        <v>19.882714325607374</v>
      </c>
      <c r="K33" s="35">
        <v>19.191374663072779</v>
      </c>
      <c r="L33" s="35">
        <v>12.61027302030338</v>
      </c>
      <c r="M33" s="35">
        <v>11.662886553252562</v>
      </c>
      <c r="N33" s="4">
        <v>3.71</v>
      </c>
      <c r="O33" s="4">
        <v>3.5734226689000463</v>
      </c>
      <c r="P33" s="35">
        <v>2.0477528089887636</v>
      </c>
      <c r="Q33" s="36">
        <f t="shared" si="7"/>
        <v>86.666666667026675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>
        <f t="shared" si="3"/>
        <v>4</v>
      </c>
      <c r="AF33" s="1" t="str">
        <f t="shared" si="4"/>
        <v xml:space="preserve"> </v>
      </c>
      <c r="AG33" s="38">
        <f t="shared" si="18"/>
        <v>2.0477528093487636</v>
      </c>
      <c r="AH33" s="38" t="str">
        <f t="shared" si="19"/>
        <v xml:space="preserve"> </v>
      </c>
      <c r="AI33" s="1">
        <f t="shared" si="20"/>
        <v>83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795</v>
      </c>
      <c r="AP33" t="s">
        <v>1244</v>
      </c>
      <c r="AQ33" s="22">
        <v>-53.35703163090264</v>
      </c>
      <c r="AR33" s="21">
        <v>-63.186709789845239</v>
      </c>
      <c r="AS33">
        <v>13.76404494382022</v>
      </c>
      <c r="AT33">
        <v>53.35703163090264</v>
      </c>
      <c r="AU33">
        <v>63.186709789845239</v>
      </c>
      <c r="AV33" t="s">
        <v>1945</v>
      </c>
    </row>
    <row r="34" spans="1:48" x14ac:dyDescent="0.25">
      <c r="A34" s="14">
        <v>3.7000000000000012E-10</v>
      </c>
      <c r="B34" t="s">
        <v>744</v>
      </c>
      <c r="C34" s="4">
        <v>11</v>
      </c>
      <c r="D34" s="4">
        <v>4</v>
      </c>
      <c r="E34" s="4">
        <v>14</v>
      </c>
      <c r="F34" s="4">
        <v>29</v>
      </c>
      <c r="G34" s="4">
        <v>3550</v>
      </c>
      <c r="H34" s="4">
        <v>3236.5</v>
      </c>
      <c r="I34" s="34">
        <v>94898.957639961023</v>
      </c>
      <c r="J34" s="35">
        <v>26.334418226200164</v>
      </c>
      <c r="K34" s="35">
        <v>22.824400564174898</v>
      </c>
      <c r="L34" s="35">
        <v>19.612334293948123</v>
      </c>
      <c r="M34" s="35">
        <v>18.290434695500583</v>
      </c>
      <c r="N34" s="4">
        <v>1.4179999999999999</v>
      </c>
      <c r="O34" s="4">
        <v>8.4097859327217037</v>
      </c>
      <c r="P34" s="35">
        <v>2.2586126989031357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2.2586126992731357</v>
      </c>
      <c r="AH34" s="38" t="str">
        <f t="shared" si="19"/>
        <v xml:space="preserve"> </v>
      </c>
      <c r="AI34" s="1">
        <f t="shared" si="20"/>
        <v>76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744</v>
      </c>
      <c r="AP34" t="s">
        <v>1239</v>
      </c>
      <c r="AQ34" s="22">
        <v>-103.11956118060999</v>
      </c>
      <c r="AR34" s="21">
        <v>-153.79881145911497</v>
      </c>
      <c r="AS34">
        <v>9.6863896184149478</v>
      </c>
      <c r="AT34">
        <v>103.11956118060999</v>
      </c>
      <c r="AU34">
        <v>153.79881145911497</v>
      </c>
      <c r="AV34" t="s">
        <v>1946</v>
      </c>
    </row>
    <row r="35" spans="1:48" x14ac:dyDescent="0.25">
      <c r="A35" s="14">
        <v>3.8000000000000014E-10</v>
      </c>
      <c r="B35" t="s">
        <v>809</v>
      </c>
      <c r="C35" s="4">
        <v>7</v>
      </c>
      <c r="D35" s="4">
        <v>2</v>
      </c>
      <c r="E35" s="4">
        <v>12</v>
      </c>
      <c r="F35" s="4">
        <v>21</v>
      </c>
      <c r="G35" s="4">
        <v>331</v>
      </c>
      <c r="H35" s="4">
        <v>299.8</v>
      </c>
      <c r="I35" s="34">
        <v>5119.4219525876742</v>
      </c>
      <c r="J35" s="35">
        <v>10.707142857142857</v>
      </c>
      <c r="K35" s="35">
        <v>11.062730627306273</v>
      </c>
      <c r="L35" s="35" t="s">
        <v>1238</v>
      </c>
      <c r="M35" s="35" t="s">
        <v>1238</v>
      </c>
      <c r="N35" s="4">
        <v>0.28000000000000003</v>
      </c>
      <c r="O35" s="4">
        <v>-15.151515151515147</v>
      </c>
      <c r="P35" s="35">
        <v>8.2721814543028689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>
        <f t="shared" si="18"/>
        <v>8.2721814546828689</v>
      </c>
      <c r="AH35" s="38" t="str">
        <f t="shared" si="19"/>
        <v xml:space="preserve"> </v>
      </c>
      <c r="AI35" s="1">
        <f t="shared" si="20"/>
        <v>7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809</v>
      </c>
      <c r="AP35" t="s">
        <v>1246</v>
      </c>
      <c r="AQ35" s="22">
        <v>17.414915341580738</v>
      </c>
      <c r="AR35" s="21" t="e">
        <v>#VALUE!</v>
      </c>
      <c r="AS35">
        <v>10.406937958639094</v>
      </c>
      <c r="AT35">
        <v>-17.414915341580738</v>
      </c>
      <c r="AU35" t="e">
        <v>#VALUE!</v>
      </c>
      <c r="AV35" t="s">
        <v>1947</v>
      </c>
    </row>
    <row r="36" spans="1:48" x14ac:dyDescent="0.25">
      <c r="A36" s="14">
        <v>3.9000000000000015E-10</v>
      </c>
      <c r="B36" t="s">
        <v>945</v>
      </c>
      <c r="C36" s="4">
        <v>4</v>
      </c>
      <c r="D36" s="4">
        <v>5</v>
      </c>
      <c r="E36" s="4">
        <v>5</v>
      </c>
      <c r="F36" s="4">
        <v>14</v>
      </c>
      <c r="G36" s="4">
        <v>502</v>
      </c>
      <c r="H36" s="4">
        <v>518</v>
      </c>
      <c r="I36" s="34">
        <v>9340.1830956069152</v>
      </c>
      <c r="J36" s="35">
        <v>6.2154991254668452</v>
      </c>
      <c r="K36" s="35">
        <v>6.8291312047326791</v>
      </c>
      <c r="L36" s="35">
        <v>4.5573392696542445</v>
      </c>
      <c r="M36" s="35">
        <v>4.9718657659630692</v>
      </c>
      <c r="N36" s="4">
        <v>1.0349999999999999</v>
      </c>
      <c r="O36" s="4">
        <v>-44.68198824158204</v>
      </c>
      <c r="P36" s="35">
        <v>11.984999453699269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>
        <f t="shared" si="12"/>
        <v>-0.52059337554408647</v>
      </c>
      <c r="W36" s="37" t="str">
        <f t="shared" si="13"/>
        <v/>
      </c>
      <c r="X36" s="37">
        <f t="shared" si="14"/>
        <v>-0.41024496486830186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2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6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11.984999454089268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1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945</v>
      </c>
      <c r="AP36" t="s">
        <v>1242</v>
      </c>
      <c r="AQ36" s="22">
        <v>52.05933755440865</v>
      </c>
      <c r="AR36" s="21">
        <v>41.024496486830188</v>
      </c>
      <c r="AS36">
        <v>-3.0888030888030937</v>
      </c>
      <c r="AT36">
        <v>-52.05933755440865</v>
      </c>
      <c r="AU36">
        <v>-41.024496486830188</v>
      </c>
      <c r="AV36" t="s">
        <v>1948</v>
      </c>
    </row>
    <row r="37" spans="1:48" x14ac:dyDescent="0.25">
      <c r="A37" s="14">
        <v>4.0000000000000017E-10</v>
      </c>
      <c r="B37" t="s">
        <v>767</v>
      </c>
      <c r="C37" s="4">
        <v>8</v>
      </c>
      <c r="D37" s="4">
        <v>4</v>
      </c>
      <c r="E37" s="4">
        <v>5</v>
      </c>
      <c r="F37" s="4">
        <v>17</v>
      </c>
      <c r="G37" s="4">
        <v>2500</v>
      </c>
      <c r="H37" s="4">
        <v>2442</v>
      </c>
      <c r="I37" s="34">
        <v>27599.610956362289</v>
      </c>
      <c r="J37" s="35">
        <v>30.387972034113957</v>
      </c>
      <c r="K37" s="35">
        <v>28.773430825470328</v>
      </c>
      <c r="L37" s="35">
        <v>18.499070198091367</v>
      </c>
      <c r="M37" s="35">
        <v>17.300402397640344</v>
      </c>
      <c r="N37" s="4">
        <v>1.054</v>
      </c>
      <c r="O37" s="4">
        <v>8.7719298245614112</v>
      </c>
      <c r="P37" s="35">
        <v>1.6124141465240964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767</v>
      </c>
      <c r="AP37" t="s">
        <v>1244</v>
      </c>
      <c r="AQ37" s="22">
        <v>-134.38495932281316</v>
      </c>
      <c r="AR37" s="21">
        <v>-139.39231093073383</v>
      </c>
      <c r="AS37">
        <v>2.375102375102367</v>
      </c>
      <c r="AT37">
        <v>134.38495932281316</v>
      </c>
      <c r="AU37">
        <v>139.39231093073383</v>
      </c>
      <c r="AV37" t="s">
        <v>1949</v>
      </c>
    </row>
    <row r="38" spans="1:48" x14ac:dyDescent="0.25">
      <c r="A38" s="14">
        <v>4.1000000000000019E-10</v>
      </c>
      <c r="B38" t="s">
        <v>769</v>
      </c>
      <c r="C38" s="4">
        <v>10</v>
      </c>
      <c r="D38" s="4">
        <v>5</v>
      </c>
      <c r="E38" s="4">
        <v>9</v>
      </c>
      <c r="F38" s="4">
        <v>24</v>
      </c>
      <c r="G38" s="4">
        <v>6162.5</v>
      </c>
      <c r="H38" s="4">
        <v>6108</v>
      </c>
      <c r="I38" s="34">
        <v>17344.162324554763</v>
      </c>
      <c r="J38" s="35">
        <v>15.152866005347171</v>
      </c>
      <c r="K38" s="35">
        <v>14.772200043382268</v>
      </c>
      <c r="L38" s="35">
        <v>10.899134412828349</v>
      </c>
      <c r="M38" s="35">
        <v>10.202558058473091</v>
      </c>
      <c r="N38" s="4">
        <v>5.0060000000000002</v>
      </c>
      <c r="O38" s="4">
        <v>12.646264626462653</v>
      </c>
      <c r="P38" s="35">
        <v>2.9609026168012584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2.9609026172112585</v>
      </c>
      <c r="AH38" s="38" t="str">
        <f t="shared" si="19"/>
        <v xml:space="preserve"> </v>
      </c>
      <c r="AI38" s="1">
        <f t="shared" si="29"/>
        <v>58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769</v>
      </c>
      <c r="AP38" t="s">
        <v>1244</v>
      </c>
      <c r="AQ38" s="22">
        <v>-16.875317586190206</v>
      </c>
      <c r="AR38" s="21">
        <v>-41.04324954131291</v>
      </c>
      <c r="AS38">
        <v>0.89227242960052688</v>
      </c>
      <c r="AT38">
        <v>16.875317586190206</v>
      </c>
      <c r="AU38">
        <v>41.04324954131291</v>
      </c>
      <c r="AV38" t="s">
        <v>1950</v>
      </c>
    </row>
    <row r="39" spans="1:48" x14ac:dyDescent="0.25">
      <c r="A39" s="14">
        <v>4.200000000000002E-10</v>
      </c>
      <c r="B39" t="s">
        <v>1230</v>
      </c>
      <c r="C39" s="4">
        <v>4</v>
      </c>
      <c r="D39" s="4">
        <v>3</v>
      </c>
      <c r="E39" s="4">
        <v>8</v>
      </c>
      <c r="F39" s="4">
        <v>15</v>
      </c>
      <c r="G39" s="4">
        <v>6950</v>
      </c>
      <c r="H39" s="4">
        <v>7508</v>
      </c>
      <c r="I39" s="34">
        <v>7292.6808740088554</v>
      </c>
      <c r="J39" s="35">
        <v>24.487932159165034</v>
      </c>
      <c r="K39" s="35">
        <v>21.946799181525869</v>
      </c>
      <c r="L39" s="35">
        <v>16.502305712447271</v>
      </c>
      <c r="M39" s="35">
        <v>14.970806115357888</v>
      </c>
      <c r="N39" s="4">
        <v>3.0660000000000003</v>
      </c>
      <c r="O39" s="4">
        <v>-19.166886369628259</v>
      </c>
      <c r="P39" s="35">
        <v>2.6651571656899309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2.6651571661099309</v>
      </c>
      <c r="AH39" s="38" t="str">
        <f t="shared" si="19"/>
        <v xml:space="preserve"> </v>
      </c>
      <c r="AI39" s="1">
        <f t="shared" si="29"/>
        <v>67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1230</v>
      </c>
      <c r="AP39" t="s">
        <v>1248</v>
      </c>
      <c r="AQ39" s="22">
        <v>-88.87746035116615</v>
      </c>
      <c r="AR39" s="21">
        <v>-113.55263036927097</v>
      </c>
      <c r="AS39">
        <v>-7.4320724560468783</v>
      </c>
      <c r="AT39">
        <v>88.87746035116615</v>
      </c>
      <c r="AU39">
        <v>113.55263036927097</v>
      </c>
      <c r="AV39" t="s">
        <v>1951</v>
      </c>
    </row>
    <row r="40" spans="1:48" x14ac:dyDescent="0.25">
      <c r="A40" s="14">
        <v>4.3000000000000022E-10</v>
      </c>
      <c r="B40" t="s">
        <v>821</v>
      </c>
      <c r="C40" s="4">
        <v>6</v>
      </c>
      <c r="D40" s="4">
        <v>0</v>
      </c>
      <c r="E40" s="4">
        <v>10</v>
      </c>
      <c r="F40" s="4">
        <v>16</v>
      </c>
      <c r="G40" s="4">
        <v>800</v>
      </c>
      <c r="H40" s="4">
        <v>722</v>
      </c>
      <c r="I40" s="34">
        <v>6607.369213732436</v>
      </c>
      <c r="J40" s="35">
        <v>36.010110181944839</v>
      </c>
      <c r="K40" s="35">
        <v>26.217887237731766</v>
      </c>
      <c r="L40" s="35">
        <v>9.0355432424886715</v>
      </c>
      <c r="M40" s="35">
        <v>7.2396639839502646</v>
      </c>
      <c r="N40" s="4">
        <v>0.249</v>
      </c>
      <c r="O40" s="4">
        <v>-45.986984815618229</v>
      </c>
      <c r="P40" s="35">
        <v>1.8624845287476219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821</v>
      </c>
      <c r="AP40" t="s">
        <v>1242</v>
      </c>
      <c r="AQ40" s="22">
        <v>-177.748979126677</v>
      </c>
      <c r="AR40" s="21">
        <v>-16.926934930876136</v>
      </c>
      <c r="AS40">
        <v>10.803324099723</v>
      </c>
      <c r="AT40">
        <v>177.748979126677</v>
      </c>
      <c r="AU40">
        <v>16.926934930876136</v>
      </c>
      <c r="AV40" t="s">
        <v>1952</v>
      </c>
    </row>
    <row r="41" spans="1:48" x14ac:dyDescent="0.25">
      <c r="A41" s="14">
        <v>4.4000000000000024E-10</v>
      </c>
      <c r="B41" t="s">
        <v>749</v>
      </c>
      <c r="C41" s="4">
        <v>14</v>
      </c>
      <c r="D41" s="4">
        <v>1</v>
      </c>
      <c r="E41" s="4">
        <v>13</v>
      </c>
      <c r="F41" s="4">
        <v>28</v>
      </c>
      <c r="G41" s="4">
        <v>272.5</v>
      </c>
      <c r="H41" s="4">
        <v>256.25</v>
      </c>
      <c r="I41" s="34">
        <v>43020.647742649358</v>
      </c>
      <c r="J41" s="35">
        <v>15.299848796057411</v>
      </c>
      <c r="K41" s="35">
        <v>11.447368883381085</v>
      </c>
      <c r="L41" s="35">
        <v>6.2357261723597652</v>
      </c>
      <c r="M41" s="35">
        <v>5.5742585505803124</v>
      </c>
      <c r="N41" s="4">
        <v>0.20800000000000002</v>
      </c>
      <c r="O41" s="4">
        <v>-49.268292682926827</v>
      </c>
      <c r="P41" s="35">
        <v>5.7190107671225938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5.7190107675625939</v>
      </c>
      <c r="AH41" s="38" t="str">
        <f t="shared" si="19"/>
        <v xml:space="preserve"> </v>
      </c>
      <c r="AI41" s="1">
        <f t="shared" si="29"/>
        <v>31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749</v>
      </c>
      <c r="AP41" t="s">
        <v>1242</v>
      </c>
      <c r="AQ41" s="22">
        <v>-18.009008093180888</v>
      </c>
      <c r="AR41" s="21">
        <v>19.304868690833921</v>
      </c>
      <c r="AS41">
        <v>6.341463414634152</v>
      </c>
      <c r="AT41">
        <v>18.009008093180888</v>
      </c>
      <c r="AU41">
        <v>-19.304868690833921</v>
      </c>
      <c r="AV41" t="s">
        <v>1953</v>
      </c>
    </row>
    <row r="42" spans="1:48" x14ac:dyDescent="0.25">
      <c r="A42" s="14">
        <v>4.5000000000000026E-10</v>
      </c>
      <c r="B42" t="s">
        <v>742</v>
      </c>
      <c r="C42" s="4">
        <v>8</v>
      </c>
      <c r="D42" s="4">
        <v>2</v>
      </c>
      <c r="E42" s="4">
        <v>18</v>
      </c>
      <c r="F42" s="4">
        <v>28</v>
      </c>
      <c r="G42" s="4">
        <v>1700</v>
      </c>
      <c r="H42" s="4">
        <v>1627.2</v>
      </c>
      <c r="I42" s="34">
        <v>100809.58900848409</v>
      </c>
      <c r="J42" s="35">
        <v>13.895815542271563</v>
      </c>
      <c r="K42" s="35">
        <v>13.639564124056999</v>
      </c>
      <c r="L42" s="35">
        <v>10.390972794938413</v>
      </c>
      <c r="M42" s="35">
        <v>9.7227598972633071</v>
      </c>
      <c r="N42" s="4">
        <v>1.171</v>
      </c>
      <c r="O42" s="4">
        <v>-1.9262981574539291</v>
      </c>
      <c r="P42" s="35">
        <v>4.941002949852507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4.941002950302507</v>
      </c>
      <c r="AH42" s="38" t="str">
        <f t="shared" si="19"/>
        <v xml:space="preserve"> </v>
      </c>
      <c r="AI42" s="1">
        <f t="shared" si="29"/>
        <v>40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742</v>
      </c>
      <c r="AP42" t="s">
        <v>1313</v>
      </c>
      <c r="AQ42" s="22">
        <v>-7.1795826643619387</v>
      </c>
      <c r="AR42" s="21">
        <v>-34.467244221568592</v>
      </c>
      <c r="AS42">
        <v>4.4739429695181965</v>
      </c>
      <c r="AT42">
        <v>7.1795826643619387</v>
      </c>
      <c r="AU42">
        <v>34.467244221568592</v>
      </c>
      <c r="AV42" t="s">
        <v>1954</v>
      </c>
    </row>
    <row r="43" spans="1:48" x14ac:dyDescent="0.25">
      <c r="A43" s="14">
        <v>4.6000000000000027E-10</v>
      </c>
      <c r="B43" t="s">
        <v>819</v>
      </c>
      <c r="C43" s="4">
        <v>3</v>
      </c>
      <c r="D43" s="4">
        <v>7</v>
      </c>
      <c r="E43" s="4">
        <v>7</v>
      </c>
      <c r="F43" s="4">
        <v>17</v>
      </c>
      <c r="G43" s="4">
        <v>1775</v>
      </c>
      <c r="H43" s="4">
        <v>2014</v>
      </c>
      <c r="I43" s="34">
        <v>11863.593142655705</v>
      </c>
      <c r="J43" s="35">
        <v>38.582375478927204</v>
      </c>
      <c r="K43" s="35">
        <v>34.020270270270274</v>
      </c>
      <c r="L43" s="35">
        <v>30.085524647672599</v>
      </c>
      <c r="M43" s="35">
        <v>26.914021809662174</v>
      </c>
      <c r="N43" s="4">
        <v>0.59199999999999997</v>
      </c>
      <c r="O43" s="4">
        <v>13.846153846153836</v>
      </c>
      <c r="P43" s="35">
        <v>2.2889771598808344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2.2889771603408344</v>
      </c>
      <c r="AH43" s="38" t="str">
        <f t="shared" si="19"/>
        <v xml:space="preserve"> </v>
      </c>
      <c r="AI43" s="1">
        <f t="shared" si="29"/>
        <v>74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819</v>
      </c>
      <c r="AP43" t="s">
        <v>1246</v>
      </c>
      <c r="AQ43" s="22">
        <v>-197.58907560708283</v>
      </c>
      <c r="AR43" s="21">
        <v>-289.33001463570764</v>
      </c>
      <c r="AS43">
        <v>-11.866931479642506</v>
      </c>
      <c r="AT43">
        <v>197.58907560708283</v>
      </c>
      <c r="AU43">
        <v>289.33001463570764</v>
      </c>
      <c r="AV43" t="s">
        <v>1955</v>
      </c>
    </row>
    <row r="44" spans="1:48" x14ac:dyDescent="0.25">
      <c r="A44" s="14">
        <v>4.7000000000000024E-10</v>
      </c>
      <c r="B44" t="s">
        <v>946</v>
      </c>
      <c r="C44" s="4">
        <v>2</v>
      </c>
      <c r="D44" s="4">
        <v>1</v>
      </c>
      <c r="E44" s="4">
        <v>11</v>
      </c>
      <c r="F44" s="4">
        <v>14</v>
      </c>
      <c r="G44" s="4">
        <v>1950</v>
      </c>
      <c r="H44" s="4">
        <v>1946.5</v>
      </c>
      <c r="I44" s="34">
        <v>9177.3875555112518</v>
      </c>
      <c r="J44" s="35">
        <v>38.017578125</v>
      </c>
      <c r="K44" s="35">
        <v>33.793402777777771</v>
      </c>
      <c r="L44" s="35">
        <v>26.730789055604589</v>
      </c>
      <c r="M44" s="35">
        <v>23.119071755725191</v>
      </c>
      <c r="N44" s="4">
        <v>0.57600000000000007</v>
      </c>
      <c r="O44" s="4">
        <v>9.2979127134724937</v>
      </c>
      <c r="P44" s="35">
        <v>0.88363729771384547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946</v>
      </c>
      <c r="AP44" t="s">
        <v>1293</v>
      </c>
      <c r="AQ44" s="22">
        <v>-193.23274657409408</v>
      </c>
      <c r="AR44" s="21">
        <v>-245.91713510462702</v>
      </c>
      <c r="AS44">
        <v>0.17980991523247614</v>
      </c>
      <c r="AT44">
        <v>193.23274657409408</v>
      </c>
      <c r="AU44">
        <v>245.91713510462702</v>
      </c>
      <c r="AV44" t="s">
        <v>1956</v>
      </c>
    </row>
    <row r="45" spans="1:48" x14ac:dyDescent="0.25">
      <c r="A45" s="14">
        <v>4.800000000000002E-10</v>
      </c>
      <c r="B45" t="s">
        <v>737</v>
      </c>
      <c r="C45" s="4">
        <v>5</v>
      </c>
      <c r="D45" s="4">
        <v>10</v>
      </c>
      <c r="E45" s="4">
        <v>14</v>
      </c>
      <c r="F45" s="4">
        <v>29</v>
      </c>
      <c r="G45" s="4">
        <v>660</v>
      </c>
      <c r="H45" s="4">
        <v>618.6</v>
      </c>
      <c r="I45" s="34">
        <v>154913.18458247694</v>
      </c>
      <c r="J45" s="35">
        <v>10.714634471654399</v>
      </c>
      <c r="K45" s="35">
        <v>10.65519128457171</v>
      </c>
      <c r="L45" s="35" t="s">
        <v>1238</v>
      </c>
      <c r="M45" s="35" t="s">
        <v>1238</v>
      </c>
      <c r="N45" s="4">
        <v>0.71699999999999997</v>
      </c>
      <c r="O45" s="4">
        <v>-0.69252077562326941</v>
      </c>
      <c r="P45" s="35">
        <v>6.6515733518918045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 xml:space="preserve"> </v>
      </c>
      <c r="X45" s="37" t="str">
        <f t="shared" si="14"/>
        <v xml:space="preserve"> 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6.6515733523718046</v>
      </c>
      <c r="AH45" s="38" t="str">
        <f t="shared" si="19"/>
        <v xml:space="preserve"> </v>
      </c>
      <c r="AI45" s="1">
        <f t="shared" si="29"/>
        <v>20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737</v>
      </c>
      <c r="AP45" t="s">
        <v>1246</v>
      </c>
      <c r="AQ45" s="22">
        <v>17.3571318948743</v>
      </c>
      <c r="AR45" s="21" t="e">
        <v>#VALUE!</v>
      </c>
      <c r="AS45">
        <v>6.6925315227934101</v>
      </c>
      <c r="AT45">
        <v>-17.3571318948743</v>
      </c>
      <c r="AU45" t="e">
        <v>#VALUE!</v>
      </c>
      <c r="AV45" t="s">
        <v>1957</v>
      </c>
    </row>
    <row r="46" spans="1:48" x14ac:dyDescent="0.25">
      <c r="A46" s="14">
        <v>4.9000000000000017E-10</v>
      </c>
      <c r="B46" t="s">
        <v>1231</v>
      </c>
      <c r="C46" s="4">
        <v>3</v>
      </c>
      <c r="D46" s="4">
        <v>4</v>
      </c>
      <c r="E46" s="4">
        <v>7</v>
      </c>
      <c r="F46" s="4">
        <v>14</v>
      </c>
      <c r="G46" s="4">
        <v>1600</v>
      </c>
      <c r="H46" s="4">
        <v>1646</v>
      </c>
      <c r="I46" s="34">
        <v>5896.8720015777017</v>
      </c>
      <c r="J46" s="35">
        <v>24.02076699485178</v>
      </c>
      <c r="K46" s="35">
        <v>19.375993092529729</v>
      </c>
      <c r="L46" s="35">
        <v>15.808252873563218</v>
      </c>
      <c r="M46" s="35">
        <v>12.763422273781902</v>
      </c>
      <c r="N46" s="4">
        <v>0.85099999999999998</v>
      </c>
      <c r="O46" s="4">
        <v>92.099322799097067</v>
      </c>
      <c r="P46" s="35">
        <v>2.1622496662278947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2.1622496667178948</v>
      </c>
      <c r="AH46" s="38" t="str">
        <f t="shared" si="19"/>
        <v xml:space="preserve"> </v>
      </c>
      <c r="AI46" s="1">
        <f t="shared" si="29"/>
        <v>79</v>
      </c>
      <c r="AJ46" s="1" t="str">
        <f t="shared" si="30"/>
        <v xml:space="preserve"> </v>
      </c>
      <c r="AK46" s="25">
        <f t="shared" si="22"/>
        <v>92.099322799587071</v>
      </c>
      <c r="AL46" s="25" t="str">
        <f t="shared" si="23"/>
        <v xml:space="preserve"> </v>
      </c>
      <c r="AM46" s="1">
        <f t="shared" si="31"/>
        <v>1</v>
      </c>
      <c r="AN46" s="1" t="str">
        <f t="shared" si="32"/>
        <v xml:space="preserve"> </v>
      </c>
      <c r="AO46" t="s">
        <v>1231</v>
      </c>
      <c r="AP46" t="s">
        <v>1246</v>
      </c>
      <c r="AQ46" s="22">
        <v>-85.274176528485413</v>
      </c>
      <c r="AR46" s="21">
        <v>-104.57104852600447</v>
      </c>
      <c r="AS46">
        <v>-2.7946537059538312</v>
      </c>
      <c r="AT46">
        <v>85.274176528485413</v>
      </c>
      <c r="AU46">
        <v>104.57104852600447</v>
      </c>
      <c r="AV46" t="s">
        <v>1958</v>
      </c>
    </row>
    <row r="47" spans="1:48" x14ac:dyDescent="0.25">
      <c r="A47" s="14">
        <v>5.0000000000000013E-10</v>
      </c>
      <c r="B47" t="s">
        <v>774</v>
      </c>
      <c r="C47" s="4">
        <v>20</v>
      </c>
      <c r="D47" s="4">
        <v>1</v>
      </c>
      <c r="E47" s="4">
        <v>9</v>
      </c>
      <c r="F47" s="4">
        <v>30</v>
      </c>
      <c r="G47" s="4">
        <v>687.5</v>
      </c>
      <c r="H47" s="4">
        <v>445.1</v>
      </c>
      <c r="I47" s="34">
        <v>10968.77486713243</v>
      </c>
      <c r="J47" s="35">
        <v>4.4183511799033246</v>
      </c>
      <c r="K47" s="35">
        <v>4.2072480640152365</v>
      </c>
      <c r="L47" s="35">
        <v>2.770466917814745</v>
      </c>
      <c r="M47" s="35">
        <v>2.637108633561827</v>
      </c>
      <c r="N47" s="4">
        <v>1.1360000000000001</v>
      </c>
      <c r="O47" s="4">
        <v>-3.2367972742759639</v>
      </c>
      <c r="P47" s="35">
        <v>6.4949982312676768</v>
      </c>
      <c r="Q47" s="36" t="str">
        <f t="shared" si="7"/>
        <v xml:space="preserve"> </v>
      </c>
      <c r="R47" s="36" t="str">
        <f t="shared" si="8"/>
        <v xml:space="preserve"> </v>
      </c>
      <c r="S47" s="37">
        <f t="shared" si="9"/>
        <v>0.54459672033823847</v>
      </c>
      <c r="T47" s="37" t="str">
        <f t="shared" si="10"/>
        <v/>
      </c>
      <c r="U47" s="37" t="str">
        <f t="shared" si="11"/>
        <v/>
      </c>
      <c r="V47" s="37">
        <f t="shared" si="12"/>
        <v>-0.65920889343554379</v>
      </c>
      <c r="W47" s="37" t="str">
        <f t="shared" si="13"/>
        <v/>
      </c>
      <c r="X47" s="37">
        <f t="shared" si="14"/>
        <v>-0.64148010104786368</v>
      </c>
      <c r="Y47" s="1" t="str">
        <f t="shared" si="24"/>
        <v xml:space="preserve"> </v>
      </c>
      <c r="Z47" s="1">
        <f t="shared" si="15"/>
        <v>1</v>
      </c>
      <c r="AA47" s="1" t="str">
        <f t="shared" si="25"/>
        <v xml:space="preserve"> </v>
      </c>
      <c r="AB47" s="1">
        <f t="shared" si="16"/>
        <v>1</v>
      </c>
      <c r="AC47" s="1">
        <f t="shared" si="26"/>
        <v>1</v>
      </c>
      <c r="AD47" s="1" t="str">
        <f t="shared" si="17"/>
        <v xml:space="preserve"> </v>
      </c>
      <c r="AE47" s="1" t="str">
        <f t="shared" si="27"/>
        <v xml:space="preserve"> </v>
      </c>
      <c r="AF47" s="1" t="str">
        <f t="shared" si="28"/>
        <v xml:space="preserve"> </v>
      </c>
      <c r="AG47" s="38">
        <f t="shared" si="18"/>
        <v>6.4949982317676769</v>
      </c>
      <c r="AH47" s="38" t="str">
        <f t="shared" si="19"/>
        <v xml:space="preserve"> </v>
      </c>
      <c r="AI47" s="1">
        <f t="shared" si="29"/>
        <v>24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774</v>
      </c>
      <c r="AP47" t="s">
        <v>1244</v>
      </c>
      <c r="AQ47" s="22">
        <v>65.920889343554379</v>
      </c>
      <c r="AR47" s="21">
        <v>64.148010104786366</v>
      </c>
      <c r="AS47">
        <v>54.459671983823846</v>
      </c>
      <c r="AT47">
        <v>-65.920889343554379</v>
      </c>
      <c r="AU47">
        <v>-64.148010104786366</v>
      </c>
      <c r="AV47" t="s">
        <v>1959</v>
      </c>
    </row>
    <row r="48" spans="1:48" x14ac:dyDescent="0.25">
      <c r="A48" s="14">
        <v>5.100000000000001E-10</v>
      </c>
      <c r="B48" t="s">
        <v>785</v>
      </c>
      <c r="C48" s="4">
        <v>5</v>
      </c>
      <c r="D48" s="4">
        <v>11</v>
      </c>
      <c r="E48" s="4">
        <v>6</v>
      </c>
      <c r="F48" s="4">
        <v>22</v>
      </c>
      <c r="G48" s="4">
        <v>5205</v>
      </c>
      <c r="H48" s="4">
        <v>5014</v>
      </c>
      <c r="I48" s="34">
        <v>11335.006015496694</v>
      </c>
      <c r="J48" s="35">
        <v>20.355953605235349</v>
      </c>
      <c r="K48" s="35">
        <v>18.886521710165283</v>
      </c>
      <c r="L48" s="35">
        <v>14.724141005794886</v>
      </c>
      <c r="M48" s="35">
        <v>13.796398307966431</v>
      </c>
      <c r="N48" s="4">
        <v>3.0590000000000002</v>
      </c>
      <c r="O48" s="4">
        <v>3.2701111837798884E-2</v>
      </c>
      <c r="P48" s="35">
        <v>2.1808652907288972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2.1808652912388973</v>
      </c>
      <c r="AH48" s="38" t="str">
        <f t="shared" si="19"/>
        <v xml:space="preserve"> </v>
      </c>
      <c r="AI48" s="1">
        <f t="shared" si="29"/>
        <v>78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785</v>
      </c>
      <c r="AP48" t="s">
        <v>1248</v>
      </c>
      <c r="AQ48" s="22">
        <v>-57.007165610920786</v>
      </c>
      <c r="AR48" s="21">
        <v>-90.541800431185564</v>
      </c>
      <c r="AS48">
        <v>3.8093338651774999</v>
      </c>
      <c r="AT48">
        <v>57.007165610920786</v>
      </c>
      <c r="AU48">
        <v>90.541800431185564</v>
      </c>
      <c r="AV48" t="s">
        <v>1960</v>
      </c>
    </row>
    <row r="49" spans="1:48" x14ac:dyDescent="0.25">
      <c r="A49" s="14">
        <v>5.2000000000000007E-10</v>
      </c>
      <c r="B49" t="s">
        <v>779</v>
      </c>
      <c r="C49" s="4">
        <v>5</v>
      </c>
      <c r="D49" s="4">
        <v>0</v>
      </c>
      <c r="E49" s="4">
        <v>1</v>
      </c>
      <c r="F49" s="4">
        <v>6</v>
      </c>
      <c r="G49" s="4">
        <v>1270</v>
      </c>
      <c r="H49" s="4">
        <v>1125</v>
      </c>
      <c r="I49" s="34">
        <v>13594.658538813455</v>
      </c>
      <c r="J49" s="35">
        <v>8.7753510140405613</v>
      </c>
      <c r="K49" s="35">
        <v>7.9787234042553195</v>
      </c>
      <c r="L49" s="35">
        <v>8.6170580539656587</v>
      </c>
      <c r="M49" s="35">
        <v>7.6036522366522368</v>
      </c>
      <c r="N49" s="4">
        <v>1.41</v>
      </c>
      <c r="O49" s="4">
        <v>9.217660728117739</v>
      </c>
      <c r="P49" s="35">
        <v>3.2177777777777772</v>
      </c>
      <c r="Q49" s="36">
        <f t="shared" si="7"/>
        <v>83.333333333853332</v>
      </c>
      <c r="R49" s="36" t="str">
        <f t="shared" si="8"/>
        <v xml:space="preserve"> </v>
      </c>
      <c r="S49" s="37" t="str">
        <f t="shared" si="9"/>
        <v/>
      </c>
      <c r="T49" s="37" t="str">
        <f t="shared" si="10"/>
        <v/>
      </c>
      <c r="U49" s="37" t="str">
        <f t="shared" si="11"/>
        <v/>
      </c>
      <c r="V49" s="37">
        <f t="shared" si="12"/>
        <v>-0.32314986726975381</v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>
        <f t="shared" si="15"/>
        <v>16</v>
      </c>
      <c r="AA49" s="1" t="str">
        <f t="shared" si="25"/>
        <v xml:space="preserve"> </v>
      </c>
      <c r="AB49" s="1" t="str">
        <f t="shared" si="16"/>
        <v xml:space="preserve"> </v>
      </c>
      <c r="AC49" s="1" t="str">
        <f t="shared" si="26"/>
        <v xml:space="preserve"> </v>
      </c>
      <c r="AD49" s="1" t="str">
        <f t="shared" si="17"/>
        <v xml:space="preserve"> </v>
      </c>
      <c r="AE49" s="1">
        <f t="shared" si="27"/>
        <v>7</v>
      </c>
      <c r="AF49" s="1" t="str">
        <f t="shared" si="28"/>
        <v xml:space="preserve"> </v>
      </c>
      <c r="AG49" s="38">
        <f t="shared" si="18"/>
        <v>3.2177777782977772</v>
      </c>
      <c r="AH49" s="38" t="str">
        <f t="shared" si="19"/>
        <v xml:space="preserve"> </v>
      </c>
      <c r="AI49" s="1">
        <f t="shared" si="29"/>
        <v>57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779</v>
      </c>
      <c r="AP49" t="s">
        <v>1246</v>
      </c>
      <c r="AQ49" s="22">
        <v>32.314986726975384</v>
      </c>
      <c r="AR49" s="21">
        <v>-11.511412134430721</v>
      </c>
      <c r="AS49">
        <v>12.888888888888882</v>
      </c>
      <c r="AT49">
        <v>-32.314986726975384</v>
      </c>
      <c r="AU49">
        <v>11.511412134430721</v>
      </c>
      <c r="AV49" t="s">
        <v>1961</v>
      </c>
    </row>
    <row r="50" spans="1:48" x14ac:dyDescent="0.25">
      <c r="A50" s="14">
        <v>5.3000000000000003E-10</v>
      </c>
      <c r="B50" t="s">
        <v>754</v>
      </c>
      <c r="C50" s="4">
        <v>11</v>
      </c>
      <c r="D50" s="4">
        <v>4</v>
      </c>
      <c r="E50" s="4">
        <v>5</v>
      </c>
      <c r="F50" s="4">
        <v>20</v>
      </c>
      <c r="G50" s="4">
        <v>2450</v>
      </c>
      <c r="H50" s="4">
        <v>2157.5</v>
      </c>
      <c r="I50" s="34">
        <v>25525.418841089773</v>
      </c>
      <c r="J50" s="35">
        <v>7.6752045535396656</v>
      </c>
      <c r="K50" s="35">
        <v>7.368510928961749</v>
      </c>
      <c r="L50" s="35">
        <v>8.4222690091304724</v>
      </c>
      <c r="M50" s="35">
        <v>7.8988504640648527</v>
      </c>
      <c r="N50" s="4">
        <v>2.8109999999999999</v>
      </c>
      <c r="O50" s="4">
        <v>3.612237375598963</v>
      </c>
      <c r="P50" s="35">
        <v>10.155272305909618</v>
      </c>
      <c r="Q50" s="36" t="str">
        <f t="shared" si="7"/>
        <v xml:space="preserve"> 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 t="str">
        <f t="shared" si="11"/>
        <v/>
      </c>
      <c r="V50" s="37">
        <f t="shared" si="12"/>
        <v>-0.40800508008361469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8</v>
      </c>
      <c r="AA50" s="1" t="str">
        <f t="shared" si="25"/>
        <v xml:space="preserve"> </v>
      </c>
      <c r="AB50" s="1" t="str">
        <f t="shared" si="16"/>
        <v xml:space="preserve"> </v>
      </c>
      <c r="AC50" s="1" t="str">
        <f t="shared" si="26"/>
        <v xml:space="preserve"> 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10.155272306439617</v>
      </c>
      <c r="AH50" s="38" t="str">
        <f t="shared" si="19"/>
        <v xml:space="preserve"> </v>
      </c>
      <c r="AI50" s="1">
        <f t="shared" si="29"/>
        <v>4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754</v>
      </c>
      <c r="AP50" t="s">
        <v>1239</v>
      </c>
      <c r="AQ50" s="22">
        <v>40.800508008361469</v>
      </c>
      <c r="AR50" s="21">
        <v>-8.9906908718076615</v>
      </c>
      <c r="AS50">
        <v>13.557358053302426</v>
      </c>
      <c r="AT50">
        <v>-40.800508008361469</v>
      </c>
      <c r="AU50">
        <v>8.9906908718076615</v>
      </c>
      <c r="AV50" t="s">
        <v>1962</v>
      </c>
    </row>
    <row r="51" spans="1:48" x14ac:dyDescent="0.25">
      <c r="A51" s="14">
        <v>5.4E-10</v>
      </c>
      <c r="B51" t="s">
        <v>804</v>
      </c>
      <c r="C51" s="4">
        <v>14</v>
      </c>
      <c r="D51" s="4">
        <v>0</v>
      </c>
      <c r="E51" s="4">
        <v>8</v>
      </c>
      <c r="F51" s="4">
        <v>22</v>
      </c>
      <c r="G51" s="4">
        <v>937.5</v>
      </c>
      <c r="H51" s="4">
        <v>840</v>
      </c>
      <c r="I51" s="34">
        <v>13058.711412331617</v>
      </c>
      <c r="J51" s="35">
        <v>16.438356164383563</v>
      </c>
      <c r="K51" s="35">
        <v>15.356489945155392</v>
      </c>
      <c r="L51" s="35">
        <v>13.573561900865151</v>
      </c>
      <c r="M51" s="35">
        <v>13.013138020845851</v>
      </c>
      <c r="N51" s="4">
        <v>0.51100000000000001</v>
      </c>
      <c r="O51" s="4">
        <v>3.8617886178861824</v>
      </c>
      <c r="P51" s="35">
        <v>2.9166666666666665</v>
      </c>
      <c r="Q51" s="36" t="str">
        <f t="shared" si="7"/>
        <v xml:space="preserve"> </v>
      </c>
      <c r="R51" s="36" t="str">
        <f t="shared" si="8"/>
        <v xml:space="preserve"> </v>
      </c>
      <c r="S51" s="37" t="str">
        <f t="shared" si="9"/>
        <v/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 t="str">
        <f t="shared" si="26"/>
        <v xml:space="preserve"> </v>
      </c>
      <c r="AD51" s="1" t="str">
        <f t="shared" si="17"/>
        <v xml:space="preserve"> </v>
      </c>
      <c r="AE51" s="1" t="str">
        <f t="shared" si="27"/>
        <v xml:space="preserve"> </v>
      </c>
      <c r="AF51" s="1" t="str">
        <f t="shared" si="28"/>
        <v xml:space="preserve"> </v>
      </c>
      <c r="AG51" s="38">
        <f t="shared" si="18"/>
        <v>2.9166666672066666</v>
      </c>
      <c r="AH51" s="38" t="str">
        <f t="shared" si="19"/>
        <v xml:space="preserve"> </v>
      </c>
      <c r="AI51" s="1">
        <f t="shared" si="29"/>
        <v>59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804</v>
      </c>
      <c r="AP51" t="s">
        <v>1262</v>
      </c>
      <c r="AQ51" s="22">
        <v>-26.79041025171518</v>
      </c>
      <c r="AR51" s="21">
        <v>-75.652414754592854</v>
      </c>
      <c r="AS51">
        <v>11.607142857142861</v>
      </c>
      <c r="AT51">
        <v>26.79041025171518</v>
      </c>
      <c r="AU51">
        <v>75.652414754592854</v>
      </c>
      <c r="AV51" t="s">
        <v>1963</v>
      </c>
    </row>
    <row r="52" spans="1:48" x14ac:dyDescent="0.25">
      <c r="A52" s="14">
        <v>5.4999999999999996E-10</v>
      </c>
      <c r="B52" t="s">
        <v>782</v>
      </c>
      <c r="C52" s="4">
        <v>2</v>
      </c>
      <c r="D52" s="4">
        <v>10</v>
      </c>
      <c r="E52" s="4">
        <v>9</v>
      </c>
      <c r="F52" s="4">
        <v>21</v>
      </c>
      <c r="G52" s="4">
        <v>5300</v>
      </c>
      <c r="H52" s="4">
        <v>5362</v>
      </c>
      <c r="I52" s="34">
        <v>10747.277074625215</v>
      </c>
      <c r="J52" s="35">
        <v>25.150093808630391</v>
      </c>
      <c r="K52" s="35">
        <v>23.212121212121211</v>
      </c>
      <c r="L52" s="35">
        <v>15.308640795259032</v>
      </c>
      <c r="M52" s="35">
        <v>14.39029236613449</v>
      </c>
      <c r="N52" s="4">
        <v>2.1320000000000001</v>
      </c>
      <c r="O52" s="4">
        <v>7.5138678769541114</v>
      </c>
      <c r="P52" s="35">
        <v>2.120477433793361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 t="str">
        <f t="shared" si="11"/>
        <v/>
      </c>
      <c r="V52" s="37" t="str">
        <f t="shared" si="12"/>
        <v/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>
        <f t="shared" si="18"/>
        <v>2.120477434343361</v>
      </c>
      <c r="AH52" s="38" t="str">
        <f t="shared" si="19"/>
        <v xml:space="preserve"> </v>
      </c>
      <c r="AI52" s="1">
        <f t="shared" si="29"/>
        <v>81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782</v>
      </c>
      <c r="AP52" t="s">
        <v>1244</v>
      </c>
      <c r="AQ52" s="22">
        <v>-93.984768305143291</v>
      </c>
      <c r="AR52" s="21">
        <v>-98.105680877067968</v>
      </c>
      <c r="AS52">
        <v>-1.1562849682954068</v>
      </c>
      <c r="AT52">
        <v>93.984768305143291</v>
      </c>
      <c r="AU52">
        <v>98.105680877067968</v>
      </c>
      <c r="AV52" t="s">
        <v>1964</v>
      </c>
    </row>
    <row r="53" spans="1:48" x14ac:dyDescent="0.25">
      <c r="A53" s="14">
        <v>5.5999999999999993E-10</v>
      </c>
      <c r="B53" t="s">
        <v>794</v>
      </c>
      <c r="C53" s="4">
        <v>8</v>
      </c>
      <c r="D53" s="4">
        <v>1</v>
      </c>
      <c r="E53" s="4">
        <v>11</v>
      </c>
      <c r="F53" s="4">
        <v>20</v>
      </c>
      <c r="G53" s="4">
        <v>125</v>
      </c>
      <c r="H53" s="4">
        <v>125.2</v>
      </c>
      <c r="I53" s="34">
        <v>6258.9425147144502</v>
      </c>
      <c r="J53" s="35">
        <v>9.78125</v>
      </c>
      <c r="K53" s="35">
        <v>9.413533834586465</v>
      </c>
      <c r="L53" s="35">
        <v>8.8324483750929588</v>
      </c>
      <c r="M53" s="35">
        <v>8.5799469319251038</v>
      </c>
      <c r="N53" s="4">
        <v>0.128</v>
      </c>
      <c r="O53" s="4">
        <v>-16.88311688311688</v>
      </c>
      <c r="P53" s="35">
        <v>6.4696485623003195</v>
      </c>
      <c r="Q53" s="36" t="str">
        <f t="shared" si="7"/>
        <v xml:space="preserve"> </v>
      </c>
      <c r="R53" s="36" t="str">
        <f t="shared" si="8"/>
        <v xml:space="preserve"> </v>
      </c>
      <c r="S53" s="37" t="str">
        <f t="shared" si="9"/>
        <v/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 t="str">
        <f t="shared" si="25"/>
        <v xml:space="preserve"> </v>
      </c>
      <c r="AB53" s="1" t="str">
        <f t="shared" si="16"/>
        <v xml:space="preserve"> </v>
      </c>
      <c r="AC53" s="1" t="str">
        <f t="shared" si="26"/>
        <v xml:space="preserve"> 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6.4696485628603195</v>
      </c>
      <c r="AH53" s="38" t="str">
        <f t="shared" si="19"/>
        <v xml:space="preserve"> </v>
      </c>
      <c r="AI53" s="1">
        <f t="shared" si="29"/>
        <v>25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794</v>
      </c>
      <c r="AP53" t="s">
        <v>1262</v>
      </c>
      <c r="AQ53" s="22">
        <v>24.556404066629167</v>
      </c>
      <c r="AR53" s="21">
        <v>-14.298729884708639</v>
      </c>
      <c r="AS53">
        <v>-0.15974440894569453</v>
      </c>
      <c r="AT53">
        <v>-24.556404066629167</v>
      </c>
      <c r="AU53">
        <v>14.298729884708639</v>
      </c>
      <c r="AV53" t="s">
        <v>1965</v>
      </c>
    </row>
    <row r="54" spans="1:48" x14ac:dyDescent="0.25">
      <c r="A54" s="14">
        <v>5.6999999999999989E-10</v>
      </c>
      <c r="B54" t="s">
        <v>1232</v>
      </c>
      <c r="C54" s="4">
        <v>11</v>
      </c>
      <c r="D54" s="4">
        <v>1</v>
      </c>
      <c r="E54" s="4">
        <v>1</v>
      </c>
      <c r="F54" s="4">
        <v>13</v>
      </c>
      <c r="G54" s="4">
        <v>750</v>
      </c>
      <c r="H54" s="4">
        <v>715.6</v>
      </c>
      <c r="I54" s="34">
        <v>8649.1579738980381</v>
      </c>
      <c r="J54" s="35">
        <v>25.741007194244602</v>
      </c>
      <c r="K54" s="35">
        <v>21.950920245398773</v>
      </c>
      <c r="L54" s="35">
        <v>19.978053562043826</v>
      </c>
      <c r="M54" s="35">
        <v>13.303027442871517</v>
      </c>
      <c r="N54" s="4">
        <v>0.32600000000000001</v>
      </c>
      <c r="O54" s="4">
        <v>14.788732394366189</v>
      </c>
      <c r="P54" s="35">
        <v>0.26551145891559524</v>
      </c>
      <c r="Q54" s="36">
        <f t="shared" si="7"/>
        <v>84.615384615954611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>
        <f t="shared" si="27"/>
        <v>6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1232</v>
      </c>
      <c r="AP54" t="s">
        <v>1248</v>
      </c>
      <c r="AQ54" s="22">
        <v>-98.542532465746334</v>
      </c>
      <c r="AR54" s="21">
        <v>-158.53150233513315</v>
      </c>
      <c r="AS54">
        <v>4.807154835103411</v>
      </c>
      <c r="AT54">
        <v>98.542532465746334</v>
      </c>
      <c r="AU54">
        <v>158.53150233513315</v>
      </c>
      <c r="AV54" t="s">
        <v>1966</v>
      </c>
    </row>
    <row r="55" spans="1:48" x14ac:dyDescent="0.25">
      <c r="A55" s="14">
        <v>5.7999999999999986E-10</v>
      </c>
      <c r="B55" t="s">
        <v>947</v>
      </c>
      <c r="C55" s="4">
        <v>7</v>
      </c>
      <c r="D55" s="4">
        <v>3</v>
      </c>
      <c r="E55" s="4">
        <v>7</v>
      </c>
      <c r="F55" s="4">
        <v>17</v>
      </c>
      <c r="G55" s="4">
        <v>800</v>
      </c>
      <c r="H55" s="4">
        <v>674</v>
      </c>
      <c r="I55" s="34">
        <v>5711.8557203615082</v>
      </c>
      <c r="J55" s="35" t="s">
        <v>1238</v>
      </c>
      <c r="K55" s="35" t="s">
        <v>1238</v>
      </c>
      <c r="L55" s="35">
        <v>27.447881368374688</v>
      </c>
      <c r="M55" s="35">
        <v>20.428208019721488</v>
      </c>
      <c r="N55" s="4">
        <v>6.8000000000000005E-2</v>
      </c>
      <c r="O55" s="4">
        <v>-59.763313609467453</v>
      </c>
      <c r="P55" s="35">
        <v>0.23738872403560832</v>
      </c>
      <c r="Q55" s="36" t="str">
        <f t="shared" si="7"/>
        <v xml:space="preserve"> </v>
      </c>
      <c r="R55" s="36" t="str">
        <f t="shared" si="8"/>
        <v xml:space="preserve"> </v>
      </c>
      <c r="S55" s="37">
        <f t="shared" si="9"/>
        <v>0.18694362075804144</v>
      </c>
      <c r="T55" s="37" t="str">
        <f t="shared" si="10"/>
        <v/>
      </c>
      <c r="U55" s="37" t="str">
        <f t="shared" si="11"/>
        <v xml:space="preserve"> </v>
      </c>
      <c r="V55" s="37" t="str">
        <f t="shared" si="12"/>
        <v xml:space="preserve"> </v>
      </c>
      <c r="W55" s="37" t="str">
        <f t="shared" si="13"/>
        <v/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>
        <f t="shared" si="26"/>
        <v>16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>
        <f t="shared" si="23"/>
        <v>-59.763313608887451</v>
      </c>
      <c r="AM55" s="1" t="str">
        <f t="shared" si="31"/>
        <v xml:space="preserve"> </v>
      </c>
      <c r="AN55" s="1">
        <f t="shared" si="32"/>
        <v>1</v>
      </c>
      <c r="AO55" t="s">
        <v>947</v>
      </c>
      <c r="AP55" t="s">
        <v>1248</v>
      </c>
      <c r="AQ55" s="22" t="e">
        <v>#VALUE!</v>
      </c>
      <c r="AR55" s="21">
        <v>-255.19686560277987</v>
      </c>
      <c r="AS55">
        <v>18.694362017804146</v>
      </c>
      <c r="AT55" t="e">
        <v>#VALUE!</v>
      </c>
      <c r="AU55">
        <v>255.19686560277987</v>
      </c>
      <c r="AV55" t="s">
        <v>1967</v>
      </c>
    </row>
    <row r="56" spans="1:48" x14ac:dyDescent="0.25">
      <c r="A56" s="14">
        <v>5.8999999999999982E-10</v>
      </c>
      <c r="B56" t="s">
        <v>796</v>
      </c>
      <c r="C56" s="4">
        <v>10</v>
      </c>
      <c r="D56" s="4">
        <v>4</v>
      </c>
      <c r="E56" s="4">
        <v>6</v>
      </c>
      <c r="F56" s="4">
        <v>20</v>
      </c>
      <c r="G56" s="4">
        <v>3725</v>
      </c>
      <c r="H56" s="4">
        <v>3160</v>
      </c>
      <c r="I56" s="34">
        <v>7595.0331899351677</v>
      </c>
      <c r="J56" s="35">
        <v>13.969938107869142</v>
      </c>
      <c r="K56" s="35">
        <v>13.316477033291193</v>
      </c>
      <c r="L56" s="35">
        <v>9.5620724538619282</v>
      </c>
      <c r="M56" s="35">
        <v>9.0411934186698506</v>
      </c>
      <c r="N56" s="4">
        <v>2.3730000000000002</v>
      </c>
      <c r="O56" s="4">
        <v>3.7150349650349628</v>
      </c>
      <c r="P56" s="35">
        <v>2.8132911392405062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0.17879746894443044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>
        <f t="shared" si="26"/>
        <v>17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2.8132911398305063</v>
      </c>
      <c r="AH56" s="38" t="str">
        <f t="shared" si="19"/>
        <v xml:space="preserve"> </v>
      </c>
      <c r="AI56" s="1">
        <f t="shared" si="29"/>
        <v>63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796</v>
      </c>
      <c r="AP56" t="s">
        <v>1242</v>
      </c>
      <c r="AQ56" s="22">
        <v>-7.7512961865077168</v>
      </c>
      <c r="AR56" s="21">
        <v>-23.740631150926461</v>
      </c>
      <c r="AS56">
        <v>17.879746835443044</v>
      </c>
      <c r="AT56">
        <v>7.7512961865077168</v>
      </c>
      <c r="AU56">
        <v>23.740631150926461</v>
      </c>
      <c r="AV56" t="s">
        <v>1968</v>
      </c>
    </row>
    <row r="57" spans="1:48" x14ac:dyDescent="0.25">
      <c r="A57" s="14">
        <v>5.9999999999999979E-10</v>
      </c>
      <c r="B57" t="s">
        <v>792</v>
      </c>
      <c r="C57" s="4">
        <v>3</v>
      </c>
      <c r="D57" s="4">
        <v>8</v>
      </c>
      <c r="E57" s="4">
        <v>8</v>
      </c>
      <c r="F57" s="4">
        <v>19</v>
      </c>
      <c r="G57" s="4">
        <v>220</v>
      </c>
      <c r="H57" s="4">
        <v>204.5</v>
      </c>
      <c r="I57" s="34">
        <v>5359.0559205671825</v>
      </c>
      <c r="J57" s="35">
        <v>10.541237113402062</v>
      </c>
      <c r="K57" s="35">
        <v>9.60093896713615</v>
      </c>
      <c r="L57" s="35">
        <v>5.097462993770205</v>
      </c>
      <c r="M57" s="35">
        <v>4.8859873465752193</v>
      </c>
      <c r="N57" s="4">
        <v>0.21299999999999999</v>
      </c>
      <c r="O57" s="4">
        <v>8.1218274111675051</v>
      </c>
      <c r="P57" s="35">
        <v>5.2811735941320297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/>
      </c>
      <c r="X57" s="37">
        <f t="shared" si="14"/>
        <v>-0.34034876731888419</v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>
        <f t="shared" si="16"/>
        <v>11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5.2811735947320297</v>
      </c>
      <c r="AH57" s="38" t="str">
        <f t="shared" si="19"/>
        <v xml:space="preserve"> </v>
      </c>
      <c r="AI57" s="1">
        <f t="shared" si="29"/>
        <v>37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792</v>
      </c>
      <c r="AP57" t="s">
        <v>1248</v>
      </c>
      <c r="AQ57" s="22">
        <v>18.694560161394769</v>
      </c>
      <c r="AR57" s="21">
        <v>34.034876731888417</v>
      </c>
      <c r="AS57">
        <v>7.5794621026894937</v>
      </c>
      <c r="AT57">
        <v>-18.694560161394769</v>
      </c>
      <c r="AU57">
        <v>-34.034876731888417</v>
      </c>
      <c r="AV57" t="s">
        <v>1969</v>
      </c>
    </row>
    <row r="58" spans="1:48" x14ac:dyDescent="0.25">
      <c r="A58" s="14">
        <v>6.0999999999999975E-10</v>
      </c>
      <c r="B58" t="s">
        <v>788</v>
      </c>
      <c r="C58" s="4">
        <v>5</v>
      </c>
      <c r="D58" s="4">
        <v>4</v>
      </c>
      <c r="E58" s="4">
        <v>10</v>
      </c>
      <c r="F58" s="4">
        <v>19</v>
      </c>
      <c r="G58" s="4">
        <v>840</v>
      </c>
      <c r="H58" s="4">
        <v>820.6</v>
      </c>
      <c r="I58" s="34">
        <v>7556.2730339576638</v>
      </c>
      <c r="J58" s="35">
        <v>13.884940778341793</v>
      </c>
      <c r="K58" s="35">
        <v>14.246527777777775</v>
      </c>
      <c r="L58" s="35">
        <v>18.405317141522652</v>
      </c>
      <c r="M58" s="35">
        <v>18.577609063788216</v>
      </c>
      <c r="N58" s="4">
        <v>0.57600000000000007</v>
      </c>
      <c r="O58" s="4">
        <v>-3.5175879396984771</v>
      </c>
      <c r="P58" s="35">
        <v>5.788447477455521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5.7884474780655211</v>
      </c>
      <c r="AH58" s="38" t="str">
        <f t="shared" si="19"/>
        <v xml:space="preserve"> </v>
      </c>
      <c r="AI58" s="1">
        <f t="shared" si="29"/>
        <v>30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788</v>
      </c>
      <c r="AP58" t="s">
        <v>1254</v>
      </c>
      <c r="AQ58" s="22">
        <v>-7.0957047044091226</v>
      </c>
      <c r="AR58" s="21">
        <v>-138.17907369078219</v>
      </c>
      <c r="AS58">
        <v>2.364123811844987</v>
      </c>
      <c r="AT58">
        <v>7.0957047044091226</v>
      </c>
      <c r="AU58">
        <v>138.17907369078219</v>
      </c>
      <c r="AV58" t="s">
        <v>1970</v>
      </c>
    </row>
    <row r="59" spans="1:48" x14ac:dyDescent="0.25">
      <c r="A59" s="14">
        <v>6.1999999999999972E-10</v>
      </c>
      <c r="B59" t="s">
        <v>764</v>
      </c>
      <c r="C59" s="4">
        <v>10</v>
      </c>
      <c r="D59" s="4">
        <v>3</v>
      </c>
      <c r="E59" s="4">
        <v>7</v>
      </c>
      <c r="F59" s="4">
        <v>20</v>
      </c>
      <c r="G59" s="4">
        <v>289.5</v>
      </c>
      <c r="H59" s="4">
        <v>252.8</v>
      </c>
      <c r="I59" s="34">
        <v>18725.867557444231</v>
      </c>
      <c r="J59" s="35">
        <v>7.949685534591195</v>
      </c>
      <c r="K59" s="35">
        <v>7.8266253869969038</v>
      </c>
      <c r="L59" s="35" t="s">
        <v>1238</v>
      </c>
      <c r="M59" s="35" t="s">
        <v>1238</v>
      </c>
      <c r="N59" s="4">
        <v>0.318</v>
      </c>
      <c r="O59" s="4">
        <v>-16.971279373368148</v>
      </c>
      <c r="P59" s="35">
        <v>7.3971518987341769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>
        <f t="shared" si="12"/>
        <v>-0.38683413339904282</v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>
        <f t="shared" si="15"/>
        <v>11</v>
      </c>
      <c r="AA59" s="1" t="str">
        <f t="shared" si="25"/>
        <v xml:space="preserve"> 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7.3971518993541769</v>
      </c>
      <c r="AH59" s="38" t="str">
        <f t="shared" si="19"/>
        <v xml:space="preserve"> </v>
      </c>
      <c r="AI59" s="1">
        <f t="shared" si="29"/>
        <v>12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764</v>
      </c>
      <c r="AP59" t="s">
        <v>1246</v>
      </c>
      <c r="AQ59" s="22">
        <v>38.683413339904284</v>
      </c>
      <c r="AR59" s="21" t="e">
        <v>#VALUE!</v>
      </c>
      <c r="AS59">
        <v>14.517405063291132</v>
      </c>
      <c r="AT59">
        <v>-38.683413339904284</v>
      </c>
      <c r="AU59" t="e">
        <v>#VALUE!</v>
      </c>
      <c r="AV59" t="s">
        <v>1971</v>
      </c>
    </row>
    <row r="60" spans="1:48" x14ac:dyDescent="0.25">
      <c r="A60" s="14">
        <v>6.2999999999999969E-10</v>
      </c>
      <c r="B60" t="s">
        <v>748</v>
      </c>
      <c r="C60" s="4">
        <v>16</v>
      </c>
      <c r="D60" s="4">
        <v>4</v>
      </c>
      <c r="E60" s="4">
        <v>7</v>
      </c>
      <c r="F60" s="4">
        <v>27</v>
      </c>
      <c r="G60" s="4">
        <v>61</v>
      </c>
      <c r="H60" s="4">
        <v>54.12</v>
      </c>
      <c r="I60" s="34">
        <v>47072.444681851463</v>
      </c>
      <c r="J60" s="35">
        <v>7.121052631578948</v>
      </c>
      <c r="K60" s="35">
        <v>7.3135135135135139</v>
      </c>
      <c r="L60" s="35" t="s">
        <v>1238</v>
      </c>
      <c r="M60" s="35" t="s">
        <v>1238</v>
      </c>
      <c r="N60" s="4">
        <v>7.5999999999999998E-2</v>
      </c>
      <c r="O60" s="4">
        <v>10.144927536231872</v>
      </c>
      <c r="P60" s="35">
        <v>6.6518847006651889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>
        <f t="shared" si="12"/>
        <v>-0.45074727937931336</v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>
        <f t="shared" si="15"/>
        <v>6</v>
      </c>
      <c r="AA60" s="1" t="str">
        <f t="shared" si="25"/>
        <v xml:space="preserve"> 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6.6518847012951889</v>
      </c>
      <c r="AH60" s="38" t="str">
        <f t="shared" si="19"/>
        <v xml:space="preserve"> </v>
      </c>
      <c r="AI60" s="1">
        <f t="shared" si="29"/>
        <v>19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748</v>
      </c>
      <c r="AP60" t="s">
        <v>1246</v>
      </c>
      <c r="AQ60" s="22">
        <v>45.074727937931335</v>
      </c>
      <c r="AR60" s="21" t="e">
        <v>#VALUE!</v>
      </c>
      <c r="AS60">
        <v>12.712490761271255</v>
      </c>
      <c r="AT60">
        <v>-45.074727937931335</v>
      </c>
      <c r="AU60" t="e">
        <v>#VALUE!</v>
      </c>
      <c r="AV60" t="s">
        <v>1972</v>
      </c>
    </row>
    <row r="61" spans="1:48" x14ac:dyDescent="0.25">
      <c r="A61" s="14">
        <v>6.3999999999999965E-10</v>
      </c>
      <c r="B61" t="s">
        <v>771</v>
      </c>
      <c r="C61" s="4">
        <v>7</v>
      </c>
      <c r="D61" s="4">
        <v>3</v>
      </c>
      <c r="E61" s="4">
        <v>3</v>
      </c>
      <c r="F61" s="4">
        <v>13</v>
      </c>
      <c r="G61" s="4">
        <v>7200</v>
      </c>
      <c r="H61" s="4">
        <v>7404</v>
      </c>
      <c r="I61" s="34">
        <v>32158.594449268123</v>
      </c>
      <c r="J61" s="35">
        <v>37.450682852807283</v>
      </c>
      <c r="K61" s="35">
        <v>33.053571428571431</v>
      </c>
      <c r="L61" s="35">
        <v>22.129848608837971</v>
      </c>
      <c r="M61" s="35">
        <v>20.317561983471073</v>
      </c>
      <c r="N61" s="4">
        <v>1.9770000000000001</v>
      </c>
      <c r="O61" s="4">
        <v>15.749414519906333</v>
      </c>
      <c r="P61" s="35">
        <v>1.0332252836304698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771</v>
      </c>
      <c r="AP61" t="s">
        <v>1246</v>
      </c>
      <c r="AQ61" s="22">
        <v>-188.86023612278717</v>
      </c>
      <c r="AR61" s="21">
        <v>-186.37739855506882</v>
      </c>
      <c r="AS61">
        <v>-2.7552674230145846</v>
      </c>
      <c r="AT61">
        <v>188.86023612278717</v>
      </c>
      <c r="AU61">
        <v>186.37739855506882</v>
      </c>
      <c r="AV61" t="s">
        <v>1973</v>
      </c>
    </row>
    <row r="62" spans="1:48" x14ac:dyDescent="0.25">
      <c r="A62" s="14">
        <v>6.4999999999999962E-10</v>
      </c>
      <c r="B62" t="s">
        <v>775</v>
      </c>
      <c r="C62" s="4">
        <v>3</v>
      </c>
      <c r="D62" s="4">
        <v>5</v>
      </c>
      <c r="E62" s="4">
        <v>3</v>
      </c>
      <c r="F62" s="4">
        <v>11</v>
      </c>
      <c r="G62" s="4">
        <v>1530</v>
      </c>
      <c r="H62" s="4">
        <v>1147.5999999999999</v>
      </c>
      <c r="I62" s="34">
        <v>4798.5045502927233</v>
      </c>
      <c r="J62" s="35">
        <v>6.6319420672084632</v>
      </c>
      <c r="K62" s="35">
        <v>6.1220118137590163</v>
      </c>
      <c r="L62" s="35">
        <v>4.9069727878897105</v>
      </c>
      <c r="M62" s="35">
        <v>4.915847637013087</v>
      </c>
      <c r="N62" s="4">
        <v>2.149</v>
      </c>
      <c r="O62" s="4">
        <v>-13.311819281968537</v>
      </c>
      <c r="P62" s="35">
        <v>8.4128286571359769</v>
      </c>
      <c r="Q62" s="36" t="str">
        <f t="shared" si="7"/>
        <v xml:space="preserve"> </v>
      </c>
      <c r="R62" s="36" t="str">
        <f t="shared" si="8"/>
        <v xml:space="preserve"> </v>
      </c>
      <c r="S62" s="37">
        <f t="shared" si="9"/>
        <v>0.33321714948234588</v>
      </c>
      <c r="T62" s="37" t="str">
        <f t="shared" si="10"/>
        <v/>
      </c>
      <c r="U62" s="37" t="str">
        <f t="shared" si="11"/>
        <v/>
      </c>
      <c r="V62" s="37">
        <f t="shared" si="12"/>
        <v>-0.48847278459092713</v>
      </c>
      <c r="W62" s="37" t="str">
        <f t="shared" si="13"/>
        <v/>
      </c>
      <c r="X62" s="37">
        <f t="shared" si="14"/>
        <v>-0.36499967685492551</v>
      </c>
      <c r="Y62" s="1" t="str">
        <f t="shared" si="24"/>
        <v xml:space="preserve"> </v>
      </c>
      <c r="Z62" s="1">
        <f t="shared" si="15"/>
        <v>4</v>
      </c>
      <c r="AA62" s="1" t="str">
        <f t="shared" si="25"/>
        <v xml:space="preserve"> </v>
      </c>
      <c r="AB62" s="1">
        <f t="shared" si="16"/>
        <v>9</v>
      </c>
      <c r="AC62" s="1">
        <f t="shared" si="26"/>
        <v>5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8.4128286577859761</v>
      </c>
      <c r="AH62" s="38" t="str">
        <f t="shared" si="19"/>
        <v xml:space="preserve"> </v>
      </c>
      <c r="AI62" s="1">
        <f t="shared" si="29"/>
        <v>6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775</v>
      </c>
      <c r="AP62" t="s">
        <v>1293</v>
      </c>
      <c r="AQ62" s="22">
        <v>48.847278459092713</v>
      </c>
      <c r="AR62" s="21">
        <v>36.49996768549255</v>
      </c>
      <c r="AS62">
        <v>33.321714883234591</v>
      </c>
      <c r="AT62">
        <v>-48.847278459092713</v>
      </c>
      <c r="AU62">
        <v>-36.49996768549255</v>
      </c>
      <c r="AV62" t="s">
        <v>1974</v>
      </c>
    </row>
    <row r="63" spans="1:48" x14ac:dyDescent="0.25">
      <c r="A63" s="14">
        <v>6.5999999999999958E-10</v>
      </c>
      <c r="B63" t="s">
        <v>806</v>
      </c>
      <c r="C63" s="4">
        <v>4</v>
      </c>
      <c r="D63" s="4">
        <v>14</v>
      </c>
      <c r="E63" s="4">
        <v>8</v>
      </c>
      <c r="F63" s="4">
        <v>26</v>
      </c>
      <c r="G63" s="4">
        <v>200.84820556640625</v>
      </c>
      <c r="H63" s="4">
        <v>205.5</v>
      </c>
      <c r="I63" s="34">
        <v>4976.756097838459</v>
      </c>
      <c r="J63" s="35">
        <v>8.5625000000000018</v>
      </c>
      <c r="K63" s="35">
        <v>10.48469387755102</v>
      </c>
      <c r="L63" s="35">
        <v>4.7145252720252708</v>
      </c>
      <c r="M63" s="35">
        <v>5.0221941584578591</v>
      </c>
      <c r="N63" s="4">
        <v>0.19600000000000001</v>
      </c>
      <c r="O63" s="4">
        <v>-19.341563786008226</v>
      </c>
      <c r="P63" s="35">
        <v>5.5961070559610704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>
        <f t="shared" si="12"/>
        <v>-0.33956724326697729</v>
      </c>
      <c r="W63" s="37" t="str">
        <f t="shared" si="13"/>
        <v/>
      </c>
      <c r="X63" s="37">
        <f t="shared" si="14"/>
        <v>-0.38990387747816579</v>
      </c>
      <c r="Y63" s="1" t="str">
        <f t="shared" si="24"/>
        <v xml:space="preserve"> </v>
      </c>
      <c r="Z63" s="1">
        <f t="shared" si="15"/>
        <v>15</v>
      </c>
      <c r="AA63" s="1" t="str">
        <f t="shared" si="25"/>
        <v xml:space="preserve"> </v>
      </c>
      <c r="AB63" s="1">
        <f t="shared" si="16"/>
        <v>7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5.5961070566210704</v>
      </c>
      <c r="AH63" s="38" t="str">
        <f t="shared" si="19"/>
        <v xml:space="preserve"> </v>
      </c>
      <c r="AI63" s="1">
        <f t="shared" si="29"/>
        <v>33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806</v>
      </c>
      <c r="AP63" t="s">
        <v>1248</v>
      </c>
      <c r="AQ63" s="22">
        <v>33.956724326697731</v>
      </c>
      <c r="AR63" s="21">
        <v>38.990387747816577</v>
      </c>
      <c r="AS63">
        <v>-2.263646926322993</v>
      </c>
      <c r="AT63">
        <v>-33.956724326697731</v>
      </c>
      <c r="AU63">
        <v>-38.990387747816577</v>
      </c>
      <c r="AV63" t="s">
        <v>1975</v>
      </c>
    </row>
    <row r="64" spans="1:48" x14ac:dyDescent="0.25">
      <c r="A64" s="14">
        <v>6.6999999999999955E-10</v>
      </c>
      <c r="B64" t="s">
        <v>790</v>
      </c>
      <c r="C64" s="4">
        <v>16</v>
      </c>
      <c r="D64" s="4">
        <v>0</v>
      </c>
      <c r="E64" s="4">
        <v>1</v>
      </c>
      <c r="F64" s="4">
        <v>17</v>
      </c>
      <c r="G64" s="4">
        <v>2000</v>
      </c>
      <c r="H64" s="4">
        <v>1676</v>
      </c>
      <c r="I64" s="34">
        <v>10106.434215556603</v>
      </c>
      <c r="J64" s="35">
        <v>10.744572569635986</v>
      </c>
      <c r="K64" s="35">
        <v>10.855659477305974</v>
      </c>
      <c r="L64" s="35">
        <v>7.0296906500896679</v>
      </c>
      <c r="M64" s="35">
        <v>7.0955264855467339</v>
      </c>
      <c r="N64" s="4">
        <v>1.7590000000000001</v>
      </c>
      <c r="O64" s="4">
        <v>-6.980433632998408</v>
      </c>
      <c r="P64" s="35">
        <v>4.1217578594636528</v>
      </c>
      <c r="Q64" s="36">
        <f t="shared" si="7"/>
        <v>94.117647059493535</v>
      </c>
      <c r="R64" s="36" t="str">
        <f t="shared" si="8"/>
        <v xml:space="preserve"> </v>
      </c>
      <c r="S64" s="37">
        <f t="shared" si="9"/>
        <v>0.19331742310436745</v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>
        <f t="shared" si="26"/>
        <v>12</v>
      </c>
      <c r="AD64" s="1" t="str">
        <f t="shared" si="17"/>
        <v xml:space="preserve"> </v>
      </c>
      <c r="AE64" s="1">
        <f t="shared" si="27"/>
        <v>1</v>
      </c>
      <c r="AF64" s="1" t="str">
        <f t="shared" si="28"/>
        <v xml:space="preserve"> </v>
      </c>
      <c r="AG64" s="38">
        <f t="shared" si="18"/>
        <v>4.1217578601336529</v>
      </c>
      <c r="AH64" s="38" t="str">
        <f t="shared" si="19"/>
        <v xml:space="preserve"> </v>
      </c>
      <c r="AI64" s="1">
        <f t="shared" si="29"/>
        <v>49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790</v>
      </c>
      <c r="AP64" t="s">
        <v>1242</v>
      </c>
      <c r="AQ64" s="22">
        <v>17.126216851588783</v>
      </c>
      <c r="AR64" s="21">
        <v>9.0303527781214648</v>
      </c>
      <c r="AS64">
        <v>19.331742243436743</v>
      </c>
      <c r="AT64">
        <v>-17.126216851588783</v>
      </c>
      <c r="AU64">
        <v>-9.0303527781214648</v>
      </c>
      <c r="AV64" t="s">
        <v>1976</v>
      </c>
    </row>
    <row r="65" spans="1:48" x14ac:dyDescent="0.25">
      <c r="A65" s="14">
        <v>6.7999999999999951E-10</v>
      </c>
      <c r="B65" t="s">
        <v>948</v>
      </c>
      <c r="C65" s="4">
        <v>12</v>
      </c>
      <c r="D65" s="4">
        <v>0</v>
      </c>
      <c r="E65" s="4">
        <v>1</v>
      </c>
      <c r="F65" s="4">
        <v>13</v>
      </c>
      <c r="G65" s="4">
        <v>240</v>
      </c>
      <c r="H65" s="4">
        <v>206.2</v>
      </c>
      <c r="I65" s="34">
        <v>12441.007837576359</v>
      </c>
      <c r="J65" s="35">
        <v>15.274074074074072</v>
      </c>
      <c r="K65" s="35">
        <v>13.38961038961039</v>
      </c>
      <c r="L65" s="35">
        <v>9.3241055500429262</v>
      </c>
      <c r="M65" s="35">
        <v>8.6985380301176889</v>
      </c>
      <c r="N65" s="4">
        <v>0.13500000000000001</v>
      </c>
      <c r="O65" s="4">
        <v>1.5037593984962419</v>
      </c>
      <c r="P65" s="35">
        <v>2.715809893307469</v>
      </c>
      <c r="Q65" s="36">
        <f t="shared" si="7"/>
        <v>92.30769230837231</v>
      </c>
      <c r="R65" s="36" t="str">
        <f t="shared" si="8"/>
        <v xml:space="preserve"> </v>
      </c>
      <c r="S65" s="37">
        <f t="shared" si="9"/>
        <v>0.16391852638320076</v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>
        <f t="shared" si="26"/>
        <v>19</v>
      </c>
      <c r="AD65" s="1" t="str">
        <f t="shared" si="17"/>
        <v xml:space="preserve"> </v>
      </c>
      <c r="AE65" s="1">
        <f t="shared" si="27"/>
        <v>2</v>
      </c>
      <c r="AF65" s="1" t="str">
        <f t="shared" si="28"/>
        <v xml:space="preserve"> </v>
      </c>
      <c r="AG65" s="38">
        <f t="shared" si="18"/>
        <v>2.7158098939874691</v>
      </c>
      <c r="AH65" s="38" t="str">
        <f t="shared" si="19"/>
        <v xml:space="preserve"> </v>
      </c>
      <c r="AI65" s="1">
        <f t="shared" si="29"/>
        <v>65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948</v>
      </c>
      <c r="AP65" t="s">
        <v>1244</v>
      </c>
      <c r="AQ65" s="22">
        <v>-17.81020551573873</v>
      </c>
      <c r="AR65" s="21">
        <v>-20.661154916702529</v>
      </c>
      <c r="AS65">
        <v>16.391852570320076</v>
      </c>
      <c r="AT65">
        <v>17.81020551573873</v>
      </c>
      <c r="AU65">
        <v>20.661154916702529</v>
      </c>
      <c r="AV65" t="s">
        <v>1977</v>
      </c>
    </row>
    <row r="66" spans="1:48" x14ac:dyDescent="0.25">
      <c r="A66" s="14">
        <v>6.8999999999999948E-10</v>
      </c>
      <c r="B66" t="s">
        <v>813</v>
      </c>
      <c r="C66" s="4">
        <v>6</v>
      </c>
      <c r="D66" s="4">
        <v>3</v>
      </c>
      <c r="E66" s="4">
        <v>9</v>
      </c>
      <c r="F66" s="4">
        <v>18</v>
      </c>
      <c r="G66" s="4">
        <v>230</v>
      </c>
      <c r="H66" s="4">
        <v>208.4</v>
      </c>
      <c r="I66" s="34">
        <v>6211.750458413665</v>
      </c>
      <c r="J66" s="35">
        <v>16.030769230769231</v>
      </c>
      <c r="K66" s="35">
        <v>15.437037037037037</v>
      </c>
      <c r="L66" s="35">
        <v>8.1307765116161601</v>
      </c>
      <c r="M66" s="35">
        <v>7.3496893300248134</v>
      </c>
      <c r="N66" s="4">
        <v>0.13500000000000001</v>
      </c>
      <c r="O66" s="4">
        <v>4.6511627906976782</v>
      </c>
      <c r="P66" s="35">
        <v>4.4145873320537419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4.4145873327437419</v>
      </c>
      <c r="AH66" s="38" t="str">
        <f t="shared" si="19"/>
        <v xml:space="preserve"> </v>
      </c>
      <c r="AI66" s="1">
        <f t="shared" si="29"/>
        <v>47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813</v>
      </c>
      <c r="AP66" t="s">
        <v>1239</v>
      </c>
      <c r="AQ66" s="22">
        <v>-23.646658284704692</v>
      </c>
      <c r="AR66" s="21">
        <v>-5.2185519560840943</v>
      </c>
      <c r="AS66">
        <v>10.364683301343568</v>
      </c>
      <c r="AT66">
        <v>23.646658284704692</v>
      </c>
      <c r="AU66">
        <v>5.2185519560840943</v>
      </c>
      <c r="AV66" t="s">
        <v>1978</v>
      </c>
    </row>
    <row r="67" spans="1:48" x14ac:dyDescent="0.25">
      <c r="A67" s="14">
        <v>6.9999999999999944E-10</v>
      </c>
      <c r="B67" t="s">
        <v>753</v>
      </c>
      <c r="C67" s="4">
        <v>14</v>
      </c>
      <c r="D67" s="4">
        <v>1</v>
      </c>
      <c r="E67" s="4">
        <v>6</v>
      </c>
      <c r="F67" s="4">
        <v>21</v>
      </c>
      <c r="G67" s="4">
        <v>930</v>
      </c>
      <c r="H67" s="4">
        <v>832.9</v>
      </c>
      <c r="I67" s="34">
        <v>36001.151316059899</v>
      </c>
      <c r="J67" s="35">
        <v>14.310996563573886</v>
      </c>
      <c r="K67" s="35">
        <v>14.335628227194494</v>
      </c>
      <c r="L67" s="35">
        <v>11.045680383975599</v>
      </c>
      <c r="M67" s="35">
        <v>10.421530559041035</v>
      </c>
      <c r="N67" s="4">
        <v>0.58099999999999996</v>
      </c>
      <c r="O67" s="4">
        <v>-1.5254237288135608</v>
      </c>
      <c r="P67" s="35">
        <v>5.871052947532716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/>
      </c>
      <c r="X67" s="37" t="str">
        <f t="shared" si="14"/>
        <v/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5.8710529482327161</v>
      </c>
      <c r="AH67" s="38" t="str">
        <f t="shared" si="19"/>
        <v xml:space="preserve"> </v>
      </c>
      <c r="AI67" s="1">
        <f t="shared" si="29"/>
        <v>29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753</v>
      </c>
      <c r="AP67" t="s">
        <v>1250</v>
      </c>
      <c r="AQ67" s="22">
        <v>-10.381908462223821</v>
      </c>
      <c r="AR67" s="21">
        <v>-42.939668026937561</v>
      </c>
      <c r="AS67">
        <v>11.658062192340024</v>
      </c>
      <c r="AT67">
        <v>10.381908462223821</v>
      </c>
      <c r="AU67">
        <v>42.939668026937561</v>
      </c>
      <c r="AV67" t="s">
        <v>1979</v>
      </c>
    </row>
    <row r="68" spans="1:48" x14ac:dyDescent="0.25">
      <c r="A68" s="14">
        <v>7.0999999999999941E-10</v>
      </c>
      <c r="B68" t="s">
        <v>822</v>
      </c>
      <c r="C68" s="4">
        <v>11</v>
      </c>
      <c r="D68" s="4">
        <v>1</v>
      </c>
      <c r="E68" s="4">
        <v>0</v>
      </c>
      <c r="F68" s="4">
        <v>12</v>
      </c>
      <c r="G68" s="4">
        <v>4075</v>
      </c>
      <c r="H68" s="4">
        <v>2934</v>
      </c>
      <c r="I68" s="34">
        <v>7607.0290915095029</v>
      </c>
      <c r="J68" s="35">
        <v>23.402275982812597</v>
      </c>
      <c r="K68" s="35">
        <v>18.657114032380548</v>
      </c>
      <c r="L68" s="35">
        <v>15.801823712948519</v>
      </c>
      <c r="M68" s="35">
        <v>13.583358255092421</v>
      </c>
      <c r="N68" s="4">
        <v>1.5569999999999999</v>
      </c>
      <c r="O68" s="4">
        <v>16.891891891891881</v>
      </c>
      <c r="P68" s="35">
        <v>0.97153075389823051</v>
      </c>
      <c r="Q68" s="36">
        <f t="shared" si="7"/>
        <v>91.666666667376674</v>
      </c>
      <c r="R68" s="36" t="str">
        <f t="shared" si="8"/>
        <v xml:space="preserve"> </v>
      </c>
      <c r="S68" s="37">
        <f t="shared" si="9"/>
        <v>0.38888888959888884</v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>
        <f t="shared" si="26"/>
        <v>2</v>
      </c>
      <c r="AD68" s="1" t="str">
        <f t="shared" si="17"/>
        <v xml:space="preserve"> </v>
      </c>
      <c r="AE68" s="1">
        <f t="shared" si="27"/>
        <v>3</v>
      </c>
      <c r="AF68" s="1" t="str">
        <f t="shared" si="28"/>
        <v xml:space="preserve"> </v>
      </c>
      <c r="AG68" s="38" t="str">
        <f t="shared" si="18"/>
        <v xml:space="preserve"> </v>
      </c>
      <c r="AH68" s="38" t="str">
        <f t="shared" si="19"/>
        <v xml:space="preserve"> </v>
      </c>
      <c r="AI68" s="1" t="str">
        <f t="shared" si="29"/>
        <v xml:space="preserve"> 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822</v>
      </c>
      <c r="AP68" t="s">
        <v>1313</v>
      </c>
      <c r="AQ68" s="22">
        <v>-80.503703838317421</v>
      </c>
      <c r="AR68" s="21">
        <v>-104.48785020303926</v>
      </c>
      <c r="AS68">
        <v>38.888888888888886</v>
      </c>
      <c r="AT68">
        <v>80.503703838317421</v>
      </c>
      <c r="AU68">
        <v>104.48785020303926</v>
      </c>
      <c r="AV68" t="s">
        <v>1980</v>
      </c>
    </row>
    <row r="69" spans="1:48" x14ac:dyDescent="0.25">
      <c r="A69" s="14">
        <v>7.1999999999999937E-10</v>
      </c>
      <c r="B69" t="s">
        <v>789</v>
      </c>
      <c r="C69" s="4">
        <v>10</v>
      </c>
      <c r="D69" s="4">
        <v>4</v>
      </c>
      <c r="E69" s="4">
        <v>10</v>
      </c>
      <c r="F69" s="4">
        <v>24</v>
      </c>
      <c r="G69" s="4">
        <v>6000</v>
      </c>
      <c r="H69" s="4">
        <v>6150</v>
      </c>
      <c r="I69" s="34">
        <v>10175.604215775826</v>
      </c>
      <c r="J69" s="35">
        <v>14.226231783483691</v>
      </c>
      <c r="K69" s="35">
        <v>13.392857142857141</v>
      </c>
      <c r="L69" s="35">
        <v>10.513003948110548</v>
      </c>
      <c r="M69" s="35">
        <v>10.394032434168631</v>
      </c>
      <c r="N69" s="4">
        <v>4.5920000000000005</v>
      </c>
      <c r="O69" s="4">
        <v>6.05080831408777</v>
      </c>
      <c r="P69" s="35">
        <v>2.7528455284552846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/>
      </c>
      <c r="X69" s="37" t="str">
        <f t="shared" si="14"/>
        <v/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2.7528455291752847</v>
      </c>
      <c r="AH69" s="38" t="str">
        <f t="shared" si="19"/>
        <v xml:space="preserve"> </v>
      </c>
      <c r="AI69" s="1">
        <f t="shared" si="29"/>
        <v>64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789</v>
      </c>
      <c r="AP69" t="s">
        <v>1248</v>
      </c>
      <c r="AQ69" s="22">
        <v>-9.7281106533031014</v>
      </c>
      <c r="AR69" s="21">
        <v>-36.046421955941078</v>
      </c>
      <c r="AS69">
        <v>-2.4390243902439046</v>
      </c>
      <c r="AT69">
        <v>9.7281106533031014</v>
      </c>
      <c r="AU69">
        <v>36.046421955941078</v>
      </c>
      <c r="AV69" t="s">
        <v>1981</v>
      </c>
    </row>
    <row r="70" spans="1:48" x14ac:dyDescent="0.25">
      <c r="A70" s="14">
        <v>7.2999999999999934E-10</v>
      </c>
      <c r="B70" t="s">
        <v>949</v>
      </c>
      <c r="C70" s="4">
        <v>6</v>
      </c>
      <c r="D70" s="4">
        <v>6</v>
      </c>
      <c r="E70" s="4">
        <v>6</v>
      </c>
      <c r="F70" s="4">
        <v>18</v>
      </c>
      <c r="G70" s="4">
        <v>1270</v>
      </c>
      <c r="H70" s="4">
        <v>1349.5</v>
      </c>
      <c r="I70" s="34">
        <v>11700.463159376819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-0.13700000000000001</v>
      </c>
      <c r="O70" s="4">
        <v>-174</v>
      </c>
      <c r="P70" s="35">
        <v>0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 xml:space="preserve"> </v>
      </c>
      <c r="V70" s="37" t="str">
        <f t="shared" si="12"/>
        <v xml:space="preserve"> 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 t="str">
        <f t="shared" si="18"/>
        <v xml:space="preserve"> </v>
      </c>
      <c r="AH70" s="38" t="str">
        <f t="shared" si="19"/>
        <v xml:space="preserve"> </v>
      </c>
      <c r="AI70" s="1" t="str">
        <f t="shared" si="29"/>
        <v xml:space="preserve"> </v>
      </c>
      <c r="AJ70" s="1" t="str">
        <f t="shared" si="30"/>
        <v xml:space="preserve"> </v>
      </c>
      <c r="AK70" s="25" t="str">
        <f t="shared" si="22"/>
        <v xml:space="preserve"> </v>
      </c>
      <c r="AL70" s="25">
        <f t="shared" si="23"/>
        <v>-173.99999999926999</v>
      </c>
      <c r="AM70" s="1" t="str">
        <f t="shared" si="31"/>
        <v xml:space="preserve"> </v>
      </c>
      <c r="AN70" s="1">
        <f t="shared" si="32"/>
        <v>2</v>
      </c>
      <c r="AO70" t="s">
        <v>949</v>
      </c>
      <c r="AP70" t="s">
        <v>1248</v>
      </c>
      <c r="AQ70" s="22" t="e">
        <v>#VALUE!</v>
      </c>
      <c r="AR70" s="21" t="e">
        <v>#VALUE!</v>
      </c>
      <c r="AS70">
        <v>-5.8910707669507234</v>
      </c>
      <c r="AT70" t="e">
        <v>#VALUE!</v>
      </c>
      <c r="AU70" t="e">
        <v>#VALUE!</v>
      </c>
      <c r="AV70" t="s">
        <v>1982</v>
      </c>
    </row>
    <row r="71" spans="1:48" x14ac:dyDescent="0.25">
      <c r="A71" s="14">
        <v>7.3999999999999931E-10</v>
      </c>
      <c r="B71" t="s">
        <v>1233</v>
      </c>
      <c r="C71" s="4">
        <v>8</v>
      </c>
      <c r="D71" s="4">
        <v>0</v>
      </c>
      <c r="E71" s="4">
        <v>4</v>
      </c>
      <c r="F71" s="4">
        <v>12</v>
      </c>
      <c r="G71" s="4">
        <v>780</v>
      </c>
      <c r="H71" s="4">
        <v>693.1</v>
      </c>
      <c r="I71" s="34">
        <v>6210.0672560572048</v>
      </c>
      <c r="J71" s="35">
        <v>13.227099236641221</v>
      </c>
      <c r="K71" s="35">
        <v>14.261316872427985</v>
      </c>
      <c r="L71" s="35" t="s">
        <v>1238</v>
      </c>
      <c r="M71" s="35" t="s">
        <v>1238</v>
      </c>
      <c r="N71" s="4">
        <v>0.52400000000000002</v>
      </c>
      <c r="O71" s="4">
        <v>-25.356125356125357</v>
      </c>
      <c r="P71" s="35">
        <v>6.7522723993651717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6.7522724001051717</v>
      </c>
      <c r="AH71" s="38" t="str">
        <f t="shared" si="19"/>
        <v xml:space="preserve"> </v>
      </c>
      <c r="AI71" s="1">
        <f t="shared" si="29"/>
        <v>17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1233</v>
      </c>
      <c r="AP71" t="s">
        <v>1246</v>
      </c>
      <c r="AQ71" s="22">
        <v>-2.0217181014449137</v>
      </c>
      <c r="AR71" s="21" t="e">
        <v>#VALUE!</v>
      </c>
      <c r="AS71">
        <v>12.537873322752846</v>
      </c>
      <c r="AT71">
        <v>2.0217181014449137</v>
      </c>
      <c r="AU71" t="e">
        <v>#VALUE!</v>
      </c>
      <c r="AV71" t="s">
        <v>1983</v>
      </c>
    </row>
    <row r="72" spans="1:48" x14ac:dyDescent="0.25">
      <c r="A72" s="14">
        <v>7.4999999999999927E-10</v>
      </c>
      <c r="B72" t="s">
        <v>747</v>
      </c>
      <c r="C72" s="4">
        <v>16</v>
      </c>
      <c r="D72" s="4">
        <v>1</v>
      </c>
      <c r="E72" s="4">
        <v>5</v>
      </c>
      <c r="F72" s="4">
        <v>22</v>
      </c>
      <c r="G72" s="4">
        <v>1949.5</v>
      </c>
      <c r="H72" s="4">
        <v>1480</v>
      </c>
      <c r="I72" s="34">
        <v>47786.09863404333</v>
      </c>
      <c r="J72" s="35">
        <v>9.3730208993033575</v>
      </c>
      <c r="K72" s="35">
        <v>8.5204375359815767</v>
      </c>
      <c r="L72" s="35" t="s">
        <v>1238</v>
      </c>
      <c r="M72" s="35" t="s">
        <v>1238</v>
      </c>
      <c r="N72" s="4">
        <v>1.579</v>
      </c>
      <c r="O72" s="4">
        <v>0.83014048531289264</v>
      </c>
      <c r="P72" s="35">
        <v>3.7229729729729728</v>
      </c>
      <c r="Q72" s="36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72.72727272802274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0.31722973047972974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 xml:space="preserve"> </v>
      </c>
      <c r="X72" s="37" t="str">
        <f t="shared" ref="X72:X107" si="40">IF(ISERROR((IF(((L72/$L$6-1))&lt;($X$5/100),((L72/$L$6-1)),"")))=TRUE," ",((IF(((L72/$L$6-1))&lt;($X$5/100),((L72/$L$6-1)),""))))</f>
        <v xml:space="preserve"> </v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>
        <f t="shared" si="26"/>
        <v>6</v>
      </c>
      <c r="AD72" s="1" t="str">
        <f t="shared" ref="AD72:AD107" si="43">IF(ISERROR((RANK(T72,T$7:T$184,1)))=TRUE," ",((RANK(T72,T$7:T$184,1))))</f>
        <v xml:space="preserve"> </v>
      </c>
      <c r="AE72" s="1">
        <f t="shared" si="27"/>
        <v>12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3.7229729737229729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51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747</v>
      </c>
      <c r="AP72" t="s">
        <v>1246</v>
      </c>
      <c r="AQ72" s="22">
        <v>27.705109121831818</v>
      </c>
      <c r="AR72" s="21" t="e">
        <v>#VALUE!</v>
      </c>
      <c r="AS72">
        <v>31.722972972972975</v>
      </c>
      <c r="AT72">
        <v>-27.705109121831818</v>
      </c>
      <c r="AU72" t="e">
        <v>#VALUE!</v>
      </c>
      <c r="AV72" t="s">
        <v>1984</v>
      </c>
    </row>
    <row r="73" spans="1:48" x14ac:dyDescent="0.25">
      <c r="A73" s="14">
        <v>7.5999999999999924E-10</v>
      </c>
      <c r="B73" t="s">
        <v>781</v>
      </c>
      <c r="C73" s="4">
        <v>12</v>
      </c>
      <c r="D73" s="4">
        <v>1</v>
      </c>
      <c r="E73" s="4">
        <v>4</v>
      </c>
      <c r="F73" s="4">
        <v>17</v>
      </c>
      <c r="G73" s="4">
        <v>2400</v>
      </c>
      <c r="H73" s="4">
        <v>2101</v>
      </c>
      <c r="I73" s="34">
        <v>8311.1997287587474</v>
      </c>
      <c r="J73" s="35">
        <v>7.6931526913218606</v>
      </c>
      <c r="K73" s="35">
        <v>7.7356406480117821</v>
      </c>
      <c r="L73" s="35">
        <v>5.4995166416071148</v>
      </c>
      <c r="M73" s="35">
        <v>5.5214425511505034</v>
      </c>
      <c r="N73" s="4">
        <v>2.7309999999999999</v>
      </c>
      <c r="O73" s="4">
        <v>-3.736341205498777</v>
      </c>
      <c r="P73" s="35">
        <v>11.189909566872917</v>
      </c>
      <c r="Q73" s="36">
        <f t="shared" si="33"/>
        <v>70.588235294877649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>
        <f t="shared" si="38"/>
        <v>-0.40662072526741389</v>
      </c>
      <c r="W73" s="37" t="str">
        <f t="shared" si="39"/>
        <v/>
      </c>
      <c r="X73" s="37" t="str">
        <f t="shared" si="40"/>
        <v/>
      </c>
      <c r="Y73" s="1" t="str">
        <f t="shared" si="24"/>
        <v xml:space="preserve"> </v>
      </c>
      <c r="Z73" s="1">
        <f t="shared" si="41"/>
        <v>9</v>
      </c>
      <c r="AA73" s="1" t="str">
        <f t="shared" si="25"/>
        <v xml:space="preserve"> 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>
        <f t="shared" si="27"/>
        <v>14</v>
      </c>
      <c r="AF73" s="1" t="str">
        <f t="shared" si="28"/>
        <v xml:space="preserve"> </v>
      </c>
      <c r="AG73" s="38">
        <f t="shared" si="44"/>
        <v>11.189909567632917</v>
      </c>
      <c r="AH73" s="38" t="str">
        <f t="shared" si="45"/>
        <v xml:space="preserve"> </v>
      </c>
      <c r="AI73" s="1">
        <f t="shared" si="29"/>
        <v>3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781</v>
      </c>
      <c r="AP73" t="s">
        <v>1248</v>
      </c>
      <c r="AQ73" s="22">
        <v>40.66207252674139</v>
      </c>
      <c r="AR73" s="21">
        <v>28.831990811506337</v>
      </c>
      <c r="AS73">
        <v>14.231318419800099</v>
      </c>
      <c r="AT73">
        <v>-40.66207252674139</v>
      </c>
      <c r="AU73">
        <v>-28.831990811506337</v>
      </c>
      <c r="AV73" t="s">
        <v>1985</v>
      </c>
    </row>
    <row r="74" spans="1:48" x14ac:dyDescent="0.25">
      <c r="A74" s="14">
        <v>7.699999999999992E-10</v>
      </c>
      <c r="B74" t="s">
        <v>807</v>
      </c>
      <c r="C74" s="4">
        <v>5</v>
      </c>
      <c r="D74" s="4">
        <v>11</v>
      </c>
      <c r="E74" s="4">
        <v>5</v>
      </c>
      <c r="F74" s="4">
        <v>21</v>
      </c>
      <c r="G74" s="4">
        <v>880</v>
      </c>
      <c r="H74" s="4">
        <v>871.4</v>
      </c>
      <c r="I74" s="34">
        <v>8462.9003713537804</v>
      </c>
      <c r="J74" s="35">
        <v>15.154782608695651</v>
      </c>
      <c r="K74" s="35">
        <v>14.169105691056911</v>
      </c>
      <c r="L74" s="35">
        <v>11.563455953666383</v>
      </c>
      <c r="M74" s="35">
        <v>10.658409623298512</v>
      </c>
      <c r="N74" s="4">
        <v>0.57500000000000007</v>
      </c>
      <c r="O74" s="4">
        <v>-18.2076813655761</v>
      </c>
      <c r="P74" s="35">
        <v>2.547624512279091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2.5476245130490911</v>
      </c>
      <c r="AH74" s="38" t="str">
        <f t="shared" si="45"/>
        <v xml:space="preserve"> </v>
      </c>
      <c r="AI74" s="1">
        <f t="shared" si="29"/>
        <v>69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807</v>
      </c>
      <c r="AP74" t="s">
        <v>1262</v>
      </c>
      <c r="AQ74" s="22">
        <v>-16.890100507451521</v>
      </c>
      <c r="AR74" s="21">
        <v>-49.640085336805527</v>
      </c>
      <c r="AS74">
        <v>0.98691760385587468</v>
      </c>
      <c r="AT74">
        <v>16.890100507451521</v>
      </c>
      <c r="AU74">
        <v>49.640085336805527</v>
      </c>
      <c r="AV74" t="s">
        <v>1986</v>
      </c>
    </row>
    <row r="75" spans="1:48" x14ac:dyDescent="0.25">
      <c r="A75" s="14">
        <v>7.7999999999999917E-10</v>
      </c>
      <c r="B75" t="s">
        <v>751</v>
      </c>
      <c r="C75" s="4">
        <v>13</v>
      </c>
      <c r="D75" s="4">
        <v>5</v>
      </c>
      <c r="E75" s="4">
        <v>8</v>
      </c>
      <c r="F75" s="4">
        <v>26</v>
      </c>
      <c r="G75" s="4">
        <v>7100</v>
      </c>
      <c r="H75" s="4">
        <v>6220</v>
      </c>
      <c r="I75" s="34">
        <v>54792.229678978758</v>
      </c>
      <c r="J75" s="35">
        <v>17.945758799769187</v>
      </c>
      <c r="K75" s="35">
        <v>17.306622148024488</v>
      </c>
      <c r="L75" s="35">
        <v>14.235003703046116</v>
      </c>
      <c r="M75" s="35">
        <v>13.832666704052469</v>
      </c>
      <c r="N75" s="4">
        <v>3.4660000000000002</v>
      </c>
      <c r="O75" s="4">
        <v>1.9711679905854713</v>
      </c>
      <c r="P75" s="35">
        <v>2.9083601286173635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2.9083601293973635</v>
      </c>
      <c r="AH75" s="38" t="str">
        <f t="shared" si="45"/>
        <v xml:space="preserve"> </v>
      </c>
      <c r="AI75" s="1">
        <f t="shared" si="29"/>
        <v>60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751</v>
      </c>
      <c r="AP75" t="s">
        <v>1239</v>
      </c>
      <c r="AQ75" s="22">
        <v>-38.417132330481316</v>
      </c>
      <c r="AR75" s="21">
        <v>-84.211984499164544</v>
      </c>
      <c r="AS75">
        <v>14.147909967845651</v>
      </c>
      <c r="AT75">
        <v>38.417132330481316</v>
      </c>
      <c r="AU75">
        <v>84.211984499164544</v>
      </c>
      <c r="AV75" t="s">
        <v>1987</v>
      </c>
    </row>
    <row r="76" spans="1:48" x14ac:dyDescent="0.25">
      <c r="A76" s="14">
        <v>7.8999999999999913E-10</v>
      </c>
      <c r="B76" t="s">
        <v>780</v>
      </c>
      <c r="C76" s="4">
        <v>13</v>
      </c>
      <c r="D76" s="4">
        <v>3</v>
      </c>
      <c r="E76" s="4">
        <v>10</v>
      </c>
      <c r="F76" s="4">
        <v>26</v>
      </c>
      <c r="G76" s="4">
        <v>224.96450805664062</v>
      </c>
      <c r="H76" s="4">
        <v>207.3</v>
      </c>
      <c r="I76" s="34">
        <v>31128.964064460582</v>
      </c>
      <c r="J76" s="35">
        <v>8.2589641434262955</v>
      </c>
      <c r="K76" s="35">
        <v>7.8226415094339616</v>
      </c>
      <c r="L76" s="35" t="s">
        <v>1238</v>
      </c>
      <c r="M76" s="35" t="s">
        <v>1238</v>
      </c>
      <c r="N76" s="4">
        <v>0.251</v>
      </c>
      <c r="O76" s="4">
        <v>-21.80685358255452</v>
      </c>
      <c r="P76" s="35">
        <v>7.6700434153400874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>
        <f t="shared" si="38"/>
        <v>-0.36297921670047129</v>
      </c>
      <c r="W76" s="37" t="str">
        <f t="shared" si="39"/>
        <v xml:space="preserve"> </v>
      </c>
      <c r="X76" s="37" t="str">
        <f t="shared" si="40"/>
        <v xml:space="preserve"> </v>
      </c>
      <c r="Y76" s="1" t="str">
        <f t="shared" si="24"/>
        <v xml:space="preserve"> </v>
      </c>
      <c r="Z76" s="1">
        <f t="shared" si="41"/>
        <v>13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7.6700434161300874</v>
      </c>
      <c r="AH76" s="38" t="str">
        <f t="shared" si="45"/>
        <v xml:space="preserve"> </v>
      </c>
      <c r="AI76" s="1">
        <f t="shared" si="29"/>
        <v>11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780</v>
      </c>
      <c r="AP76" t="s">
        <v>1246</v>
      </c>
      <c r="AQ76" s="22">
        <v>36.297921670047131</v>
      </c>
      <c r="AR76" s="21" t="e">
        <v>#VALUE!</v>
      </c>
      <c r="AS76">
        <v>8.5212291638401503</v>
      </c>
      <c r="AT76">
        <v>-36.297921670047131</v>
      </c>
      <c r="AU76" t="e">
        <v>#VALUE!</v>
      </c>
      <c r="AV76" t="s">
        <v>1988</v>
      </c>
    </row>
    <row r="77" spans="1:48" x14ac:dyDescent="0.25">
      <c r="A77" s="14">
        <v>7.999999999999991E-10</v>
      </c>
      <c r="B77" t="s">
        <v>739</v>
      </c>
      <c r="C77" s="4">
        <v>16</v>
      </c>
      <c r="D77" s="4">
        <v>2</v>
      </c>
      <c r="E77" s="4">
        <v>7</v>
      </c>
      <c r="F77" s="4">
        <v>25</v>
      </c>
      <c r="G77" s="4">
        <v>2836.604736328125</v>
      </c>
      <c r="H77" s="4">
        <v>2331</v>
      </c>
      <c r="I77" s="34">
        <v>230882.22928606294</v>
      </c>
      <c r="J77" s="35">
        <v>12.06698089906704</v>
      </c>
      <c r="K77" s="35">
        <v>10.02725568994175</v>
      </c>
      <c r="L77" s="35">
        <v>5.449323875984712</v>
      </c>
      <c r="M77" s="35">
        <v>4.9992064709212976</v>
      </c>
      <c r="N77" s="4">
        <v>2.399</v>
      </c>
      <c r="O77" s="4">
        <v>-7.0155038759689941</v>
      </c>
      <c r="P77" s="35">
        <v>6.5702461337184053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0.21690464958941441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 t="str">
        <f t="shared" si="40"/>
        <v/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 t="str">
        <f t="shared" si="42"/>
        <v xml:space="preserve"> </v>
      </c>
      <c r="AC77" s="1">
        <f t="shared" si="26"/>
        <v>11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6.5702461345184053</v>
      </c>
      <c r="AH77" s="38" t="str">
        <f t="shared" si="45"/>
        <v xml:space="preserve"> </v>
      </c>
      <c r="AI77" s="1">
        <f t="shared" si="29"/>
        <v>23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739</v>
      </c>
      <c r="AP77" t="s">
        <v>1295</v>
      </c>
      <c r="AQ77" s="22">
        <v>6.9263712628838121</v>
      </c>
      <c r="AR77" s="21">
        <v>29.481524113758006</v>
      </c>
      <c r="AS77">
        <v>21.690464878941441</v>
      </c>
      <c r="AT77">
        <v>-6.9263712628838121</v>
      </c>
      <c r="AU77">
        <v>-29.481524113758006</v>
      </c>
      <c r="AV77" t="s">
        <v>1989</v>
      </c>
    </row>
    <row r="78" spans="1:48" x14ac:dyDescent="0.25">
      <c r="A78" s="14">
        <v>8.0999999999999906E-10</v>
      </c>
      <c r="B78" t="s">
        <v>741</v>
      </c>
      <c r="C78" s="4">
        <v>9</v>
      </c>
      <c r="D78" s="4">
        <v>2</v>
      </c>
      <c r="E78" s="4">
        <v>7</v>
      </c>
      <c r="F78" s="4">
        <v>18</v>
      </c>
      <c r="G78" s="4">
        <v>2767.5</v>
      </c>
      <c r="H78" s="4">
        <v>2322.5</v>
      </c>
      <c r="I78" s="34">
        <v>230882.22928606294</v>
      </c>
      <c r="J78" s="35">
        <v>12.022978609216302</v>
      </c>
      <c r="K78" s="35">
        <v>9.990691265503953</v>
      </c>
      <c r="L78" s="35">
        <v>5.449323875984712</v>
      </c>
      <c r="M78" s="35">
        <v>4.9992064709212976</v>
      </c>
      <c r="N78" s="4">
        <v>2.399</v>
      </c>
      <c r="O78" s="4">
        <v>-7.0155038759689941</v>
      </c>
      <c r="P78" s="35">
        <v>6.6012263056793046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0.19160387594455325</v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 t="str">
        <f t="shared" si="40"/>
        <v/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 t="str">
        <f t="shared" si="42"/>
        <v xml:space="preserve"> </v>
      </c>
      <c r="AC78" s="1">
        <f t="shared" si="26"/>
        <v>13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6.6012263064893046</v>
      </c>
      <c r="AH78" s="38" t="str">
        <f t="shared" si="45"/>
        <v xml:space="preserve"> </v>
      </c>
      <c r="AI78" s="1">
        <f t="shared" si="29"/>
        <v>21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741</v>
      </c>
      <c r="AP78" t="s">
        <v>1295</v>
      </c>
      <c r="AQ78" s="22">
        <v>7.2657645894670386</v>
      </c>
      <c r="AR78" s="21">
        <v>29.481524113758006</v>
      </c>
      <c r="AS78">
        <v>19.160387513455323</v>
      </c>
      <c r="AT78">
        <v>-7.2657645894670386</v>
      </c>
      <c r="AU78">
        <v>-29.481524113758006</v>
      </c>
      <c r="AV78" t="s">
        <v>1989</v>
      </c>
    </row>
    <row r="79" spans="1:48" x14ac:dyDescent="0.25">
      <c r="A79" s="14">
        <v>8.1999999999999903E-10</v>
      </c>
      <c r="B79" t="s">
        <v>761</v>
      </c>
      <c r="C79" s="4">
        <v>12</v>
      </c>
      <c r="D79" s="4">
        <v>3</v>
      </c>
      <c r="E79" s="4">
        <v>8</v>
      </c>
      <c r="F79" s="4">
        <v>23</v>
      </c>
      <c r="G79" s="4">
        <v>1925</v>
      </c>
      <c r="H79" s="4">
        <v>1833</v>
      </c>
      <c r="I79" s="34">
        <v>44234.007267084773</v>
      </c>
      <c r="J79" s="35">
        <v>19.902280130293157</v>
      </c>
      <c r="K79" s="35">
        <v>18.422110552763819</v>
      </c>
      <c r="L79" s="35">
        <v>14.811703974203708</v>
      </c>
      <c r="M79" s="35">
        <v>14.206695257400364</v>
      </c>
      <c r="N79" s="4">
        <v>0.92100000000000004</v>
      </c>
      <c r="O79" s="4">
        <v>8.7367178276269257</v>
      </c>
      <c r="P79" s="35">
        <v>2.6677577741407532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2.6677577749607533</v>
      </c>
      <c r="AH79" s="38" t="str">
        <f t="shared" si="45"/>
        <v xml:space="preserve"> </v>
      </c>
      <c r="AI79" s="1">
        <f t="shared" si="29"/>
        <v>66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761</v>
      </c>
      <c r="AP79" t="s">
        <v>1244</v>
      </c>
      <c r="AQ79" s="22">
        <v>-53.507944312086074</v>
      </c>
      <c r="AR79" s="21">
        <v>-91.674933131093113</v>
      </c>
      <c r="AS79">
        <v>5.0190943807965072</v>
      </c>
      <c r="AT79">
        <v>53.507944312086074</v>
      </c>
      <c r="AU79">
        <v>91.674933131093113</v>
      </c>
      <c r="AV79" t="s">
        <v>1990</v>
      </c>
    </row>
    <row r="80" spans="1:48" x14ac:dyDescent="0.25">
      <c r="A80" s="14">
        <v>8.2999999999999899E-10</v>
      </c>
      <c r="B80" t="s">
        <v>750</v>
      </c>
      <c r="C80" s="4">
        <v>9</v>
      </c>
      <c r="D80" s="4">
        <v>8</v>
      </c>
      <c r="E80" s="4">
        <v>13</v>
      </c>
      <c r="F80" s="4">
        <v>30</v>
      </c>
      <c r="G80" s="4">
        <v>4550</v>
      </c>
      <c r="H80" s="4">
        <v>4332.5</v>
      </c>
      <c r="I80" s="34">
        <v>91083.342327140999</v>
      </c>
      <c r="J80" s="35">
        <v>8.3109845708116357</v>
      </c>
      <c r="K80" s="35">
        <v>9.3721153303317397</v>
      </c>
      <c r="L80" s="35">
        <v>4.728684265793822</v>
      </c>
      <c r="M80" s="35">
        <v>5.234223648550584</v>
      </c>
      <c r="N80" s="4">
        <v>6.4740000000000002</v>
      </c>
      <c r="O80" s="4">
        <v>26.371266835838377</v>
      </c>
      <c r="P80" s="35">
        <v>6.9918744312292977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>
        <f t="shared" si="38"/>
        <v>-0.35896683780826333</v>
      </c>
      <c r="W80" s="37" t="str">
        <f t="shared" si="39"/>
        <v/>
      </c>
      <c r="X80" s="37">
        <f t="shared" si="40"/>
        <v>-0.3880715939080126</v>
      </c>
      <c r="Y80" s="1" t="str">
        <f t="shared" si="24"/>
        <v xml:space="preserve"> </v>
      </c>
      <c r="Z80" s="1">
        <f t="shared" si="41"/>
        <v>14</v>
      </c>
      <c r="AA80" s="1" t="str">
        <f t="shared" si="25"/>
        <v xml:space="preserve"> </v>
      </c>
      <c r="AB80" s="1">
        <f t="shared" si="42"/>
        <v>8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>
        <f t="shared" si="44"/>
        <v>6.9918744320592978</v>
      </c>
      <c r="AH80" s="38" t="str">
        <f t="shared" si="45"/>
        <v xml:space="preserve"> </v>
      </c>
      <c r="AI80" s="1">
        <f t="shared" si="29"/>
        <v>15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750</v>
      </c>
      <c r="AP80" t="s">
        <v>1242</v>
      </c>
      <c r="AQ80" s="22">
        <v>35.896683780826336</v>
      </c>
      <c r="AR80" s="21">
        <v>38.80715939080126</v>
      </c>
      <c r="AS80">
        <v>5.0201961915752991</v>
      </c>
      <c r="AT80">
        <v>-35.896683780826336</v>
      </c>
      <c r="AU80">
        <v>-38.80715939080126</v>
      </c>
      <c r="AV80" t="s">
        <v>1991</v>
      </c>
    </row>
    <row r="81" spans="1:48" x14ac:dyDescent="0.25">
      <c r="A81" s="14">
        <v>8.3999999999999896E-10</v>
      </c>
      <c r="B81" t="s">
        <v>950</v>
      </c>
      <c r="C81" s="4">
        <v>3</v>
      </c>
      <c r="D81" s="4">
        <v>7</v>
      </c>
      <c r="E81" s="4">
        <v>8</v>
      </c>
      <c r="F81" s="4">
        <v>18</v>
      </c>
      <c r="G81" s="4">
        <v>500</v>
      </c>
      <c r="H81" s="4">
        <v>536.9</v>
      </c>
      <c r="I81" s="34">
        <v>5890.9345555958662</v>
      </c>
      <c r="J81" s="35">
        <v>27.116161616161612</v>
      </c>
      <c r="K81" s="35">
        <v>24.741935483870968</v>
      </c>
      <c r="L81" s="35">
        <v>21.179806306306308</v>
      </c>
      <c r="M81" s="35">
        <v>19.827348899187413</v>
      </c>
      <c r="N81" s="4">
        <v>0.19800000000000001</v>
      </c>
      <c r="O81" s="4">
        <v>8.196721311475418</v>
      </c>
      <c r="P81" s="35">
        <v>1.4155336189234495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 t="str">
        <f t="shared" si="36"/>
        <v/>
      </c>
      <c r="U81" s="37" t="str">
        <f t="shared" si="37"/>
        <v/>
      </c>
      <c r="V81" s="37" t="str">
        <f t="shared" si="38"/>
        <v/>
      </c>
      <c r="W81" s="37" t="str">
        <f t="shared" si="39"/>
        <v/>
      </c>
      <c r="X81" s="37" t="str">
        <f t="shared" si="40"/>
        <v/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950</v>
      </c>
      <c r="AP81" t="s">
        <v>1262</v>
      </c>
      <c r="AQ81" s="22">
        <v>-109.149213059034</v>
      </c>
      <c r="AR81" s="21">
        <v>-174.08311458027339</v>
      </c>
      <c r="AS81">
        <v>-6.8727882287204274</v>
      </c>
      <c r="AT81">
        <v>109.149213059034</v>
      </c>
      <c r="AU81">
        <v>174.08311458027339</v>
      </c>
      <c r="AV81" t="s">
        <v>1992</v>
      </c>
    </row>
    <row r="82" spans="1:48" x14ac:dyDescent="0.25">
      <c r="A82" s="14">
        <v>8.4999999999999893E-10</v>
      </c>
      <c r="B82" t="s">
        <v>766</v>
      </c>
      <c r="C82" s="4">
        <v>12</v>
      </c>
      <c r="D82" s="4">
        <v>5</v>
      </c>
      <c r="E82" s="4">
        <v>3</v>
      </c>
      <c r="F82" s="4">
        <v>20</v>
      </c>
      <c r="G82" s="4">
        <v>1080</v>
      </c>
      <c r="H82" s="4">
        <v>805.6</v>
      </c>
      <c r="I82" s="34">
        <v>19209.163092537008</v>
      </c>
      <c r="J82" s="35" t="s">
        <v>1238</v>
      </c>
      <c r="K82" s="35">
        <v>24.8641975308642</v>
      </c>
      <c r="L82" s="35">
        <v>10.634790167726113</v>
      </c>
      <c r="M82" s="35">
        <v>8.8195534214303652</v>
      </c>
      <c r="N82" s="4">
        <v>0.19</v>
      </c>
      <c r="O82" s="4">
        <v>9.195402298850567</v>
      </c>
      <c r="P82" s="35">
        <v>2.0109235352532271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0.34061569101881822</v>
      </c>
      <c r="T82" s="37" t="str">
        <f t="shared" si="36"/>
        <v/>
      </c>
      <c r="U82" s="37" t="str">
        <f t="shared" si="37"/>
        <v xml:space="preserve"> </v>
      </c>
      <c r="V82" s="37" t="str">
        <f t="shared" si="38"/>
        <v xml:space="preserve"> </v>
      </c>
      <c r="W82" s="37" t="str">
        <f t="shared" si="39"/>
        <v/>
      </c>
      <c r="X82" s="37" t="str">
        <f t="shared" si="40"/>
        <v/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4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2.0109235361032272</v>
      </c>
      <c r="AH82" s="38" t="str">
        <f t="shared" si="45"/>
        <v xml:space="preserve"> </v>
      </c>
      <c r="AI82" s="1">
        <f t="shared" si="29"/>
        <v>85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766</v>
      </c>
      <c r="AP82" t="s">
        <v>1244</v>
      </c>
      <c r="AQ82" s="22" t="e">
        <v>#VALUE!</v>
      </c>
      <c r="AR82" s="21">
        <v>-37.622430060191434</v>
      </c>
      <c r="AS82">
        <v>34.061569016881819</v>
      </c>
      <c r="AT82" t="e">
        <v>#VALUE!</v>
      </c>
      <c r="AU82">
        <v>37.622430060191434</v>
      </c>
      <c r="AV82" t="s">
        <v>1993</v>
      </c>
    </row>
    <row r="83" spans="1:48" x14ac:dyDescent="0.25">
      <c r="A83" s="14">
        <v>8.5999999999999889E-10</v>
      </c>
      <c r="B83" t="s">
        <v>798</v>
      </c>
      <c r="C83" s="4">
        <v>12</v>
      </c>
      <c r="D83" s="4">
        <v>1</v>
      </c>
      <c r="E83" s="4">
        <v>8</v>
      </c>
      <c r="F83" s="4">
        <v>21</v>
      </c>
      <c r="G83" s="4">
        <v>605</v>
      </c>
      <c r="H83" s="4">
        <v>537.4</v>
      </c>
      <c r="I83" s="34">
        <v>6884.3325184339556</v>
      </c>
      <c r="J83" s="35">
        <v>13.334987593052107</v>
      </c>
      <c r="K83" s="35">
        <v>11.385593220338981</v>
      </c>
      <c r="L83" s="35" t="s">
        <v>1238</v>
      </c>
      <c r="M83" s="35" t="s">
        <v>1238</v>
      </c>
      <c r="N83" s="4">
        <v>0.40300000000000002</v>
      </c>
      <c r="O83" s="4">
        <v>18.18181818181818</v>
      </c>
      <c r="P83" s="35">
        <v>5.098622999627838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/>
      </c>
      <c r="V83" s="37" t="str">
        <f t="shared" si="38"/>
        <v/>
      </c>
      <c r="W83" s="37" t="str">
        <f t="shared" si="39"/>
        <v xml:space="preserve"> </v>
      </c>
      <c r="X83" s="37" t="str">
        <f t="shared" si="40"/>
        <v xml:space="preserve"> </v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>
        <f t="shared" si="44"/>
        <v>5.0986230004878381</v>
      </c>
      <c r="AH83" s="38" t="str">
        <f t="shared" si="45"/>
        <v xml:space="preserve"> </v>
      </c>
      <c r="AI83" s="1">
        <f t="shared" si="29"/>
        <v>39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798</v>
      </c>
      <c r="AP83" t="s">
        <v>1246</v>
      </c>
      <c r="AQ83" s="22">
        <v>-2.8538699804970147</v>
      </c>
      <c r="AR83" s="21" t="e">
        <v>#VALUE!</v>
      </c>
      <c r="AS83">
        <v>12.579084480833647</v>
      </c>
      <c r="AT83">
        <v>2.8538699804970147</v>
      </c>
      <c r="AU83" t="e">
        <v>#VALUE!</v>
      </c>
      <c r="AV83" t="s">
        <v>1994</v>
      </c>
    </row>
    <row r="84" spans="1:48" x14ac:dyDescent="0.25">
      <c r="A84" s="14">
        <v>8.6999999999999886E-10</v>
      </c>
      <c r="B84" t="s">
        <v>805</v>
      </c>
      <c r="C84" s="4">
        <v>6</v>
      </c>
      <c r="D84" s="4">
        <v>4</v>
      </c>
      <c r="E84" s="4">
        <v>6</v>
      </c>
      <c r="F84" s="4">
        <v>16</v>
      </c>
      <c r="G84" s="4">
        <v>460</v>
      </c>
      <c r="H84" s="4">
        <v>431.7</v>
      </c>
      <c r="I84" s="34">
        <v>9914.7954676443787</v>
      </c>
      <c r="J84" s="35">
        <v>29.979166666666664</v>
      </c>
      <c r="K84" s="35">
        <v>27.150943396226417</v>
      </c>
      <c r="L84" s="35">
        <v>16.951081860800574</v>
      </c>
      <c r="M84" s="35">
        <v>15.528691774033696</v>
      </c>
      <c r="N84" s="4">
        <v>0.14400000000000002</v>
      </c>
      <c r="O84" s="4">
        <v>10.769230769230779</v>
      </c>
      <c r="P84" s="35">
        <v>1.2971971276349317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 t="str">
        <f t="shared" si="40"/>
        <v/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 t="str">
        <f t="shared" si="44"/>
        <v xml:space="preserve"> </v>
      </c>
      <c r="AH84" s="38" t="str">
        <f t="shared" si="45"/>
        <v xml:space="preserve"> </v>
      </c>
      <c r="AI84" s="1" t="str">
        <f t="shared" si="29"/>
        <v xml:space="preserve"> 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805</v>
      </c>
      <c r="AP84" t="s">
        <v>1244</v>
      </c>
      <c r="AQ84" s="22">
        <v>-131.23180947416532</v>
      </c>
      <c r="AR84" s="21">
        <v>-119.36014167089172</v>
      </c>
      <c r="AS84">
        <v>6.5554783414408124</v>
      </c>
      <c r="AT84">
        <v>131.23180947416532</v>
      </c>
      <c r="AU84">
        <v>119.36014167089172</v>
      </c>
      <c r="AV84" t="s">
        <v>1995</v>
      </c>
    </row>
    <row r="85" spans="1:48" x14ac:dyDescent="0.25">
      <c r="A85" s="14">
        <v>8.7999999999999882E-10</v>
      </c>
      <c r="B85" t="s">
        <v>816</v>
      </c>
      <c r="C85" s="4">
        <v>5</v>
      </c>
      <c r="D85" s="4">
        <v>5</v>
      </c>
      <c r="E85" s="4">
        <v>9</v>
      </c>
      <c r="F85" s="4">
        <v>19</v>
      </c>
      <c r="G85" s="4">
        <v>216</v>
      </c>
      <c r="H85" s="4">
        <v>220.1</v>
      </c>
      <c r="I85" s="34">
        <v>6046.6257580804968</v>
      </c>
      <c r="J85" s="35">
        <v>10.78921568627451</v>
      </c>
      <c r="K85" s="35">
        <v>10.78921568627451</v>
      </c>
      <c r="L85" s="35">
        <v>4.0276024242424242</v>
      </c>
      <c r="M85" s="35">
        <v>4.0125832037174796</v>
      </c>
      <c r="N85" s="4">
        <v>0.20400000000000001</v>
      </c>
      <c r="O85" s="4">
        <v>-7.2727272727272672</v>
      </c>
      <c r="P85" s="35">
        <v>4.861426624261699</v>
      </c>
      <c r="Q85" s="36" t="str">
        <f t="shared" si="33"/>
        <v xml:space="preserve"> </v>
      </c>
      <c r="R85" s="36" t="str">
        <f t="shared" si="34"/>
        <v xml:space="preserve"> </v>
      </c>
      <c r="S85" s="37" t="str">
        <f t="shared" si="35"/>
        <v/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>
        <f t="shared" si="40"/>
        <v>-0.47879701978259515</v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>
        <f t="shared" si="42"/>
        <v>4</v>
      </c>
      <c r="AC85" s="1" t="str">
        <f t="shared" si="26"/>
        <v xml:space="preserve"> 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4.8614266251416991</v>
      </c>
      <c r="AH85" s="38" t="str">
        <f t="shared" si="45"/>
        <v xml:space="preserve"> </v>
      </c>
      <c r="AI85" s="1">
        <f t="shared" si="29"/>
        <v>42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816</v>
      </c>
      <c r="AP85" t="s">
        <v>1239</v>
      </c>
      <c r="AQ85" s="22">
        <v>16.781880774616699</v>
      </c>
      <c r="AR85" s="21">
        <v>47.879701978259511</v>
      </c>
      <c r="AS85">
        <v>-1.8627896410722378</v>
      </c>
      <c r="AT85">
        <v>-16.781880774616699</v>
      </c>
      <c r="AU85">
        <v>-47.879701978259511</v>
      </c>
      <c r="AV85" t="s">
        <v>1996</v>
      </c>
    </row>
    <row r="86" spans="1:48" x14ac:dyDescent="0.25">
      <c r="A86" s="14">
        <v>8.8999999999999879E-10</v>
      </c>
      <c r="B86" t="s">
        <v>817</v>
      </c>
      <c r="C86" s="4">
        <v>3</v>
      </c>
      <c r="D86" s="4">
        <v>2</v>
      </c>
      <c r="E86" s="4">
        <v>12</v>
      </c>
      <c r="F86" s="4">
        <v>17</v>
      </c>
      <c r="G86" s="4">
        <v>3126</v>
      </c>
      <c r="H86" s="4">
        <v>3147</v>
      </c>
      <c r="I86" s="34">
        <v>10559.828697187482</v>
      </c>
      <c r="J86" s="35">
        <v>16.072522982635341</v>
      </c>
      <c r="K86" s="35">
        <v>14.726251754796444</v>
      </c>
      <c r="L86" s="35">
        <v>12.942959102902377</v>
      </c>
      <c r="M86" s="35">
        <v>12.032829531001445</v>
      </c>
      <c r="N86" s="4">
        <v>1.958</v>
      </c>
      <c r="O86" s="4">
        <v>-7.5542965061378631</v>
      </c>
      <c r="P86" s="35">
        <v>3.6924054655227199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3.6924054664127199</v>
      </c>
      <c r="AH86" s="38" t="str">
        <f t="shared" si="45"/>
        <v xml:space="preserve"> </v>
      </c>
      <c r="AI86" s="1">
        <f t="shared" si="29"/>
        <v>53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817</v>
      </c>
      <c r="AP86" t="s">
        <v>1246</v>
      </c>
      <c r="AQ86" s="22">
        <v>-23.96870845053105</v>
      </c>
      <c r="AR86" s="21">
        <v>-67.491925634481802</v>
      </c>
      <c r="AS86">
        <v>-0.6673021925643452</v>
      </c>
      <c r="AT86">
        <v>23.96870845053105</v>
      </c>
      <c r="AU86">
        <v>67.491925634481802</v>
      </c>
      <c r="AV86" t="s">
        <v>1997</v>
      </c>
    </row>
    <row r="87" spans="1:48" x14ac:dyDescent="0.25">
      <c r="A87" s="14">
        <v>8.9999999999999875E-10</v>
      </c>
      <c r="B87" t="s">
        <v>784</v>
      </c>
      <c r="C87" s="4">
        <v>2</v>
      </c>
      <c r="D87" s="4">
        <v>10</v>
      </c>
      <c r="E87" s="4">
        <v>8</v>
      </c>
      <c r="F87" s="4">
        <v>20</v>
      </c>
      <c r="G87" s="4">
        <v>662.5</v>
      </c>
      <c r="H87" s="4">
        <v>660.6</v>
      </c>
      <c r="I87" s="34">
        <v>8930.1309321527769</v>
      </c>
      <c r="J87" s="35">
        <v>22.317567567567568</v>
      </c>
      <c r="K87" s="35">
        <v>20.70846394984326</v>
      </c>
      <c r="L87" s="35">
        <v>15.438734432386719</v>
      </c>
      <c r="M87" s="35">
        <v>14.420479666003043</v>
      </c>
      <c r="N87" s="4">
        <v>0.29599999999999999</v>
      </c>
      <c r="O87" s="4">
        <v>-8.6419753086419835</v>
      </c>
      <c r="P87" s="35">
        <v>2.6642446260974868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2.6642446269974869</v>
      </c>
      <c r="AH87" s="38" t="str">
        <f t="shared" si="45"/>
        <v xml:space="preserve"> </v>
      </c>
      <c r="AI87" s="1">
        <f t="shared" si="29"/>
        <v>68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784</v>
      </c>
      <c r="AP87" t="s">
        <v>1293</v>
      </c>
      <c r="AQ87" s="22">
        <v>-72.137257485829466</v>
      </c>
      <c r="AR87" s="21">
        <v>-99.789193404772973</v>
      </c>
      <c r="AS87">
        <v>0.28761731759006093</v>
      </c>
      <c r="AT87">
        <v>72.137257485829466</v>
      </c>
      <c r="AU87">
        <v>99.789193404772973</v>
      </c>
      <c r="AV87" t="s">
        <v>1998</v>
      </c>
    </row>
    <row r="88" spans="1:48" x14ac:dyDescent="0.25">
      <c r="A88" s="14">
        <v>9.0999999999999872E-10</v>
      </c>
      <c r="B88" t="s">
        <v>808</v>
      </c>
      <c r="C88" s="4">
        <v>14</v>
      </c>
      <c r="D88" s="4">
        <v>1</v>
      </c>
      <c r="E88" s="4">
        <v>5</v>
      </c>
      <c r="F88" s="4">
        <v>20</v>
      </c>
      <c r="G88" s="4">
        <v>820</v>
      </c>
      <c r="H88" s="4">
        <v>764.2</v>
      </c>
      <c r="I88" s="34">
        <v>10376.208449821097</v>
      </c>
      <c r="J88" s="35">
        <v>31.065040650406505</v>
      </c>
      <c r="K88" s="35">
        <v>28.514925373134329</v>
      </c>
      <c r="L88" s="35">
        <v>32.253374554102258</v>
      </c>
      <c r="M88" s="35">
        <v>28.938571834992885</v>
      </c>
      <c r="N88" s="4">
        <v>0.246</v>
      </c>
      <c r="O88" s="4">
        <v>5.1282051282051206</v>
      </c>
      <c r="P88" s="35">
        <v>2.8657419523684897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3.173836731868664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1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>
        <f t="shared" si="44"/>
        <v>2.8657419532784898</v>
      </c>
      <c r="AH88" s="38" t="str">
        <f t="shared" si="45"/>
        <v xml:space="preserve"> </v>
      </c>
      <c r="AI88" s="1">
        <f t="shared" si="29"/>
        <v>62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808</v>
      </c>
      <c r="AP88" t="s">
        <v>1254</v>
      </c>
      <c r="AQ88" s="22">
        <v>-139.60724595353435</v>
      </c>
      <c r="AR88" s="21">
        <v>-317.38367318686642</v>
      </c>
      <c r="AS88">
        <v>7.3017534676786067</v>
      </c>
      <c r="AT88">
        <v>139.60724595353435</v>
      </c>
      <c r="AU88">
        <v>317.38367318686642</v>
      </c>
      <c r="AV88" t="s">
        <v>1999</v>
      </c>
    </row>
    <row r="89" spans="1:48" x14ac:dyDescent="0.25">
      <c r="A89" s="14">
        <v>9.1999999999999868E-10</v>
      </c>
      <c r="B89" t="s">
        <v>811</v>
      </c>
      <c r="C89" s="4">
        <v>10</v>
      </c>
      <c r="D89" s="4">
        <v>0</v>
      </c>
      <c r="E89" s="4">
        <v>3</v>
      </c>
      <c r="F89" s="4">
        <v>13</v>
      </c>
      <c r="G89" s="4">
        <v>2957.6806640625</v>
      </c>
      <c r="H89" s="4">
        <v>2606</v>
      </c>
      <c r="I89" s="34">
        <v>7694.7210164418275</v>
      </c>
      <c r="J89" s="35">
        <v>10.164997785257592</v>
      </c>
      <c r="K89" s="35">
        <v>10.354830372508703</v>
      </c>
      <c r="L89" s="35">
        <v>6.6993141689770903</v>
      </c>
      <c r="M89" s="35">
        <v>6.8208123146408957</v>
      </c>
      <c r="N89" s="4">
        <v>2.891</v>
      </c>
      <c r="O89" s="4">
        <v>-1.0609171800136941</v>
      </c>
      <c r="P89" s="35">
        <v>3.6955105396614769</v>
      </c>
      <c r="Q89" s="36">
        <f t="shared" si="33"/>
        <v>76.923076923996916</v>
      </c>
      <c r="R89" s="36" t="str">
        <f t="shared" si="34"/>
        <v xml:space="preserve"> </v>
      </c>
      <c r="S89" s="37" t="str">
        <f t="shared" si="35"/>
        <v/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 t="str">
        <f t="shared" si="42"/>
        <v xml:space="preserve"> </v>
      </c>
      <c r="AC89" s="1" t="str">
        <f t="shared" si="26"/>
        <v xml:space="preserve"> </v>
      </c>
      <c r="AD89" s="1" t="str">
        <f t="shared" si="43"/>
        <v xml:space="preserve"> </v>
      </c>
      <c r="AE89" s="1">
        <f t="shared" si="27"/>
        <v>8</v>
      </c>
      <c r="AF89" s="1" t="str">
        <f t="shared" si="28"/>
        <v xml:space="preserve"> </v>
      </c>
      <c r="AG89" s="38">
        <f t="shared" si="44"/>
        <v>3.695510540581477</v>
      </c>
      <c r="AH89" s="38" t="str">
        <f t="shared" si="45"/>
        <v xml:space="preserve"> </v>
      </c>
      <c r="AI89" s="1">
        <f t="shared" si="29"/>
        <v>52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811</v>
      </c>
      <c r="AP89" t="s">
        <v>1242</v>
      </c>
      <c r="AQ89" s="22">
        <v>21.596525436464344</v>
      </c>
      <c r="AR89" s="21">
        <v>13.305680588859969</v>
      </c>
      <c r="AS89">
        <v>13.495036993956244</v>
      </c>
      <c r="AT89">
        <v>-21.596525436464344</v>
      </c>
      <c r="AU89">
        <v>-13.305680588859969</v>
      </c>
      <c r="AV89" t="s">
        <v>2000</v>
      </c>
    </row>
    <row r="90" spans="1:48" x14ac:dyDescent="0.25">
      <c r="A90" s="14">
        <v>9.2999999999999865E-10</v>
      </c>
      <c r="B90" t="s">
        <v>773</v>
      </c>
      <c r="C90" s="4">
        <v>8</v>
      </c>
      <c r="D90" s="4">
        <v>1</v>
      </c>
      <c r="E90" s="4">
        <v>9</v>
      </c>
      <c r="F90" s="4">
        <v>18</v>
      </c>
      <c r="G90" s="4">
        <v>305</v>
      </c>
      <c r="H90" s="4">
        <v>272.89999999999998</v>
      </c>
      <c r="I90" s="34">
        <v>8098.8620594453905</v>
      </c>
      <c r="J90" s="35">
        <v>14.593582887700533</v>
      </c>
      <c r="K90" s="35">
        <v>13.644999999999998</v>
      </c>
      <c r="L90" s="35">
        <v>13.83671371199082</v>
      </c>
      <c r="M90" s="35">
        <v>13.150159214830971</v>
      </c>
      <c r="N90" s="4">
        <v>0.187</v>
      </c>
      <c r="O90" s="4">
        <v>5.0561797752809037</v>
      </c>
      <c r="P90" s="35">
        <v>7.9882740930743878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7.9882740940043879</v>
      </c>
      <c r="AH90" s="38" t="str">
        <f t="shared" si="45"/>
        <v xml:space="preserve"> </v>
      </c>
      <c r="AI90" s="1">
        <f t="shared" si="29"/>
        <v>9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773</v>
      </c>
      <c r="AP90" t="s">
        <v>1246</v>
      </c>
      <c r="AQ90" s="22">
        <v>-12.561520316915953</v>
      </c>
      <c r="AR90" s="21">
        <v>-79.05780321554812</v>
      </c>
      <c r="AS90">
        <v>11.762550384756331</v>
      </c>
      <c r="AT90">
        <v>12.561520316915953</v>
      </c>
      <c r="AU90">
        <v>79.05780321554812</v>
      </c>
      <c r="AV90" t="s">
        <v>2001</v>
      </c>
    </row>
    <row r="91" spans="1:48" x14ac:dyDescent="0.25">
      <c r="A91" s="14">
        <v>9.3999999999999862E-10</v>
      </c>
      <c r="B91" t="s">
        <v>951</v>
      </c>
      <c r="C91" s="4">
        <v>9</v>
      </c>
      <c r="D91" s="4">
        <v>2</v>
      </c>
      <c r="E91" s="4">
        <v>3</v>
      </c>
      <c r="F91" s="4">
        <v>14</v>
      </c>
      <c r="G91" s="4">
        <v>420</v>
      </c>
      <c r="H91" s="4">
        <v>367.7</v>
      </c>
      <c r="I91" s="34">
        <v>6265.4303732937251</v>
      </c>
      <c r="J91" s="35">
        <v>10.976119402985073</v>
      </c>
      <c r="K91" s="35">
        <v>10.41643059490085</v>
      </c>
      <c r="L91" s="35">
        <v>8.8642784932950622</v>
      </c>
      <c r="M91" s="35">
        <v>7.2675967473302636</v>
      </c>
      <c r="N91" s="4">
        <v>0.35299999999999998</v>
      </c>
      <c r="O91" s="4">
        <v>6.0060060060059941</v>
      </c>
      <c r="P91" s="35">
        <v>4.6505303236333972</v>
      </c>
      <c r="Q91" s="36" t="str">
        <f t="shared" si="33"/>
        <v xml:space="preserve"> </v>
      </c>
      <c r="R91" s="36" t="str">
        <f t="shared" si="34"/>
        <v xml:space="preserve"> </v>
      </c>
      <c r="S91" s="37" t="str">
        <f t="shared" si="35"/>
        <v/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 t="str">
        <f t="shared" si="26"/>
        <v xml:space="preserve"> 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4.6505303245733973</v>
      </c>
      <c r="AH91" s="38" t="str">
        <f t="shared" si="45"/>
        <v xml:space="preserve"> </v>
      </c>
      <c r="AI91" s="1">
        <f t="shared" si="29"/>
        <v>44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951</v>
      </c>
      <c r="AP91" t="s">
        <v>1242</v>
      </c>
      <c r="AQ91" s="22">
        <v>15.340276840359124</v>
      </c>
      <c r="AR91" s="21">
        <v>-14.710636292544521</v>
      </c>
      <c r="AS91">
        <v>14.223551808539581</v>
      </c>
      <c r="AT91">
        <v>-15.340276840359124</v>
      </c>
      <c r="AU91">
        <v>14.710636292544521</v>
      </c>
      <c r="AV91" t="s">
        <v>2002</v>
      </c>
    </row>
    <row r="92" spans="1:48" x14ac:dyDescent="0.25">
      <c r="A92" s="14">
        <v>9.4999999999999858E-10</v>
      </c>
      <c r="B92" t="s">
        <v>799</v>
      </c>
      <c r="C92" s="4">
        <v>6</v>
      </c>
      <c r="D92" s="4">
        <v>2</v>
      </c>
      <c r="E92" s="4">
        <v>7</v>
      </c>
      <c r="F92" s="4">
        <v>15</v>
      </c>
      <c r="G92" s="4">
        <v>1655</v>
      </c>
      <c r="H92" s="4">
        <v>1660</v>
      </c>
      <c r="I92" s="34">
        <v>8167.0150339321817</v>
      </c>
      <c r="J92" s="35">
        <v>17.291666666666668</v>
      </c>
      <c r="K92" s="35">
        <v>15.689981096408317</v>
      </c>
      <c r="L92" s="35">
        <v>11.292886489728597</v>
      </c>
      <c r="M92" s="35">
        <v>10.559441520312049</v>
      </c>
      <c r="N92" s="4">
        <v>0.96</v>
      </c>
      <c r="O92" s="4">
        <v>5.8434399117971259</v>
      </c>
      <c r="P92" s="35">
        <v>2.8734939759036142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2.8734939768536143</v>
      </c>
      <c r="AH92" s="38" t="str">
        <f t="shared" si="45"/>
        <v xml:space="preserve"> </v>
      </c>
      <c r="AI92" s="1">
        <f t="shared" si="29"/>
        <v>61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799</v>
      </c>
      <c r="AP92" t="s">
        <v>1244</v>
      </c>
      <c r="AQ92" s="22">
        <v>-33.372065228323301</v>
      </c>
      <c r="AR92" s="21">
        <v>-46.138706697459675</v>
      </c>
      <c r="AS92">
        <v>-0.30120481927711218</v>
      </c>
      <c r="AT92">
        <v>33.372065228323301</v>
      </c>
      <c r="AU92">
        <v>46.138706697459675</v>
      </c>
      <c r="AV92" t="s">
        <v>2003</v>
      </c>
    </row>
    <row r="93" spans="1:48" x14ac:dyDescent="0.25">
      <c r="A93" s="14">
        <v>9.5999999999999855E-10</v>
      </c>
      <c r="B93" t="s">
        <v>800</v>
      </c>
      <c r="C93" s="4">
        <v>1</v>
      </c>
      <c r="D93" s="4">
        <v>0</v>
      </c>
      <c r="E93" s="4">
        <v>1</v>
      </c>
      <c r="F93" s="4">
        <v>2</v>
      </c>
      <c r="G93" s="4" t="s">
        <v>132</v>
      </c>
      <c r="H93" s="4">
        <v>521</v>
      </c>
      <c r="I93" s="34">
        <v>9606.9763812988276</v>
      </c>
      <c r="J93" s="35" t="s">
        <v>1238</v>
      </c>
      <c r="K93" s="35" t="s">
        <v>1238</v>
      </c>
      <c r="L93" s="35" t="s">
        <v>1238</v>
      </c>
      <c r="M93" s="35" t="s">
        <v>1238</v>
      </c>
      <c r="N93" s="4" t="s">
        <v>132</v>
      </c>
      <c r="O93" s="4" t="s">
        <v>1918</v>
      </c>
      <c r="P93" s="35" t="s">
        <v>137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800</v>
      </c>
      <c r="AP93" t="s">
        <v>132</v>
      </c>
      <c r="AQ93" s="22" t="e">
        <v>#VALUE!</v>
      </c>
      <c r="AR93" s="21" t="e">
        <v>#VALUE!</v>
      </c>
      <c r="AS93" t="s">
        <v>137</v>
      </c>
      <c r="AT93" t="e">
        <v>#VALUE!</v>
      </c>
      <c r="AU93" t="e">
        <v>#VALUE!</v>
      </c>
      <c r="AV93" t="s">
        <v>2004</v>
      </c>
    </row>
    <row r="94" spans="1:48" x14ac:dyDescent="0.25">
      <c r="A94" s="14">
        <v>9.6999999999999851E-10</v>
      </c>
      <c r="B94" t="s">
        <v>770</v>
      </c>
      <c r="C94" s="4">
        <v>4</v>
      </c>
      <c r="D94" s="4">
        <v>4</v>
      </c>
      <c r="E94" s="4">
        <v>9</v>
      </c>
      <c r="F94" s="4">
        <v>17</v>
      </c>
      <c r="G94" s="4">
        <v>1800</v>
      </c>
      <c r="H94" s="4">
        <v>1882</v>
      </c>
      <c r="I94" s="34">
        <v>20441.447780301143</v>
      </c>
      <c r="J94" s="35">
        <v>23.187060047655635</v>
      </c>
      <c r="K94" s="35">
        <v>21.601253722769759</v>
      </c>
      <c r="L94" s="35">
        <v>15.282574827587613</v>
      </c>
      <c r="M94" s="35">
        <v>14.025857142857143</v>
      </c>
      <c r="N94" s="4">
        <v>1.008</v>
      </c>
      <c r="O94" s="4">
        <v>-9.9108027750258842E-2</v>
      </c>
      <c r="P94" s="35">
        <v>1.6900162356059429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770</v>
      </c>
      <c r="AP94" t="s">
        <v>1313</v>
      </c>
      <c r="AQ94" s="22">
        <v>-78.843725405049241</v>
      </c>
      <c r="AR94" s="21">
        <v>-97.76836704611928</v>
      </c>
      <c r="AS94">
        <v>-4.3570669500531345</v>
      </c>
      <c r="AT94">
        <v>78.843725405049241</v>
      </c>
      <c r="AU94">
        <v>97.76836704611928</v>
      </c>
      <c r="AV94" t="s">
        <v>2005</v>
      </c>
    </row>
    <row r="95" spans="1:48" x14ac:dyDescent="0.25">
      <c r="A95" s="14">
        <v>9.7999999999999848E-10</v>
      </c>
      <c r="B95" t="s">
        <v>1234</v>
      </c>
      <c r="C95" s="4">
        <v>2</v>
      </c>
      <c r="D95" s="4">
        <v>3</v>
      </c>
      <c r="E95" s="4">
        <v>9</v>
      </c>
      <c r="F95" s="4">
        <v>14</v>
      </c>
      <c r="G95" s="4">
        <v>8000</v>
      </c>
      <c r="H95" s="4">
        <v>7990</v>
      </c>
      <c r="I95" s="34">
        <v>7304.3764391259756</v>
      </c>
      <c r="J95" s="35">
        <v>31.8199920350458</v>
      </c>
      <c r="K95" s="35">
        <v>29.203216374269005</v>
      </c>
      <c r="L95" s="35">
        <v>19.479685379395438</v>
      </c>
      <c r="M95" s="35">
        <v>18.029691126635509</v>
      </c>
      <c r="N95" s="4">
        <v>2.5110000000000001</v>
      </c>
      <c r="O95" s="4">
        <v>0.80289040545965551</v>
      </c>
      <c r="P95" s="35">
        <v>1.466833541927409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1234</v>
      </c>
      <c r="AP95" t="s">
        <v>1244</v>
      </c>
      <c r="AQ95" s="22">
        <v>-145.4302488633941</v>
      </c>
      <c r="AR95" s="21">
        <v>-152.08223166039096</v>
      </c>
      <c r="AS95">
        <v>0.12515644555695093</v>
      </c>
      <c r="AT95">
        <v>145.4302488633941</v>
      </c>
      <c r="AU95">
        <v>152.08223166039096</v>
      </c>
      <c r="AV95" t="s">
        <v>2006</v>
      </c>
    </row>
    <row r="96" spans="1:48" x14ac:dyDescent="0.25">
      <c r="A96" s="14">
        <v>9.8999999999999844E-10</v>
      </c>
      <c r="B96" t="s">
        <v>768</v>
      </c>
      <c r="C96" s="4">
        <v>10</v>
      </c>
      <c r="D96" s="4">
        <v>1</v>
      </c>
      <c r="E96" s="4">
        <v>9</v>
      </c>
      <c r="F96" s="4">
        <v>20</v>
      </c>
      <c r="G96" s="4">
        <v>1255</v>
      </c>
      <c r="H96" s="4">
        <v>1200</v>
      </c>
      <c r="I96" s="34">
        <v>15219.539993306136</v>
      </c>
      <c r="J96" s="35">
        <v>17.883755588673619</v>
      </c>
      <c r="K96" s="35">
        <v>13.422818791946309</v>
      </c>
      <c r="L96" s="35">
        <v>11.245712773465067</v>
      </c>
      <c r="M96" s="35">
        <v>10.704328850414056</v>
      </c>
      <c r="N96" s="4">
        <v>0.89400000000000002</v>
      </c>
      <c r="O96" s="4">
        <v>33.233979135618476</v>
      </c>
      <c r="P96" s="35">
        <v>6.6750000000000007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6.6750000009900008</v>
      </c>
      <c r="AH96" s="38" t="str">
        <f t="shared" si="45"/>
        <v xml:space="preserve"> </v>
      </c>
      <c r="AI96" s="1">
        <f t="shared" si="29"/>
        <v>18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768</v>
      </c>
      <c r="AP96" t="s">
        <v>1250</v>
      </c>
      <c r="AQ96" s="22">
        <v>-37.938896399034363</v>
      </c>
      <c r="AR96" s="21">
        <v>-45.52824223461969</v>
      </c>
      <c r="AS96">
        <v>4.5833333333333393</v>
      </c>
      <c r="AT96">
        <v>37.938896399034363</v>
      </c>
      <c r="AU96">
        <v>45.52824223461969</v>
      </c>
      <c r="AV96" t="s">
        <v>2007</v>
      </c>
    </row>
    <row r="97" spans="1:48" x14ac:dyDescent="0.25">
      <c r="A97" s="14">
        <v>9.9999999999999841E-10</v>
      </c>
      <c r="B97" t="s">
        <v>759</v>
      </c>
      <c r="C97" s="4">
        <v>10</v>
      </c>
      <c r="D97" s="4">
        <v>10</v>
      </c>
      <c r="E97" s="4">
        <v>6</v>
      </c>
      <c r="F97" s="4">
        <v>26</v>
      </c>
      <c r="G97" s="4">
        <v>670</v>
      </c>
      <c r="H97" s="4">
        <v>690.8</v>
      </c>
      <c r="I97" s="34">
        <v>27460.951852466147</v>
      </c>
      <c r="J97" s="35">
        <v>11.243833105775398</v>
      </c>
      <c r="K97" s="35">
        <v>9.6177630714199864</v>
      </c>
      <c r="L97" s="35" t="s">
        <v>1238</v>
      </c>
      <c r="M97" s="35" t="s">
        <v>1238</v>
      </c>
      <c r="N97" s="4">
        <v>0.76300000000000001</v>
      </c>
      <c r="O97" s="4">
        <v>32.235701906412487</v>
      </c>
      <c r="P97" s="35">
        <v>3.7300190486587677</v>
      </c>
      <c r="Q97" s="36" t="str">
        <f t="shared" si="33"/>
        <v xml:space="preserve"> </v>
      </c>
      <c r="R97" s="36" t="str">
        <f t="shared" si="34"/>
        <v xml:space="preserve"> </v>
      </c>
      <c r="S97" s="37" t="str">
        <f t="shared" si="35"/>
        <v/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 t="str">
        <f t="shared" si="26"/>
        <v xml:space="preserve"> 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3.7300190496587677</v>
      </c>
      <c r="AH97" s="38" t="str">
        <f t="shared" si="45"/>
        <v xml:space="preserve"> </v>
      </c>
      <c r="AI97" s="1">
        <f t="shared" si="29"/>
        <v>50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759</v>
      </c>
      <c r="AP97" t="s">
        <v>1246</v>
      </c>
      <c r="AQ97" s="22">
        <v>13.275378752779332</v>
      </c>
      <c r="AR97" s="21" t="e">
        <v>#VALUE!</v>
      </c>
      <c r="AS97">
        <v>-3.0110017371163811</v>
      </c>
      <c r="AT97">
        <v>-13.275378752779332</v>
      </c>
      <c r="AU97" t="e">
        <v>#VALUE!</v>
      </c>
      <c r="AV97" t="s">
        <v>2008</v>
      </c>
    </row>
    <row r="98" spans="1:48" x14ac:dyDescent="0.25">
      <c r="A98" s="14">
        <v>1.0099999999999984E-9</v>
      </c>
      <c r="B98" t="s">
        <v>801</v>
      </c>
      <c r="C98" s="4">
        <v>14</v>
      </c>
      <c r="D98" s="4">
        <v>0</v>
      </c>
      <c r="E98" s="4">
        <v>7</v>
      </c>
      <c r="F98" s="4">
        <v>21</v>
      </c>
      <c r="G98" s="4">
        <v>1245</v>
      </c>
      <c r="H98" s="4">
        <v>1002.5</v>
      </c>
      <c r="I98" s="34">
        <v>6637.3740221592052</v>
      </c>
      <c r="J98" s="35">
        <v>25.125313283208019</v>
      </c>
      <c r="K98" s="35">
        <v>18.293795620437955</v>
      </c>
      <c r="L98" s="35" t="s">
        <v>1238</v>
      </c>
      <c r="M98" s="35" t="s">
        <v>1238</v>
      </c>
      <c r="N98" s="4">
        <v>0.39900000000000002</v>
      </c>
      <c r="O98" s="4">
        <v>-6.3380281690140778</v>
      </c>
      <c r="P98" s="35">
        <v>5.4663341645885293</v>
      </c>
      <c r="Q98" s="36" t="str">
        <f t="shared" si="33"/>
        <v xml:space="preserve"> </v>
      </c>
      <c r="R98" s="36" t="str">
        <f t="shared" si="34"/>
        <v xml:space="preserve"> </v>
      </c>
      <c r="S98" s="37">
        <f t="shared" si="35"/>
        <v>0.24189526285538646</v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>
        <f t="shared" si="26"/>
        <v>8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5.4663341655985294</v>
      </c>
      <c r="AH98" s="38" t="str">
        <f t="shared" si="45"/>
        <v xml:space="preserve"> </v>
      </c>
      <c r="AI98" s="1">
        <f t="shared" si="29"/>
        <v>35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801</v>
      </c>
      <c r="AP98" t="s">
        <v>1246</v>
      </c>
      <c r="AQ98" s="22">
        <v>-93.793634048582803</v>
      </c>
      <c r="AR98" s="21" t="e">
        <v>#VALUE!</v>
      </c>
      <c r="AS98">
        <v>24.189526184538646</v>
      </c>
      <c r="AT98">
        <v>93.793634048582803</v>
      </c>
      <c r="AU98" t="e">
        <v>#VALUE!</v>
      </c>
      <c r="AV98" t="s">
        <v>2009</v>
      </c>
    </row>
    <row r="99" spans="1:48" x14ac:dyDescent="0.25">
      <c r="A99" s="14">
        <v>1.0199999999999983E-9</v>
      </c>
      <c r="B99" t="s">
        <v>812</v>
      </c>
      <c r="C99" s="4">
        <v>4</v>
      </c>
      <c r="D99" s="4">
        <v>4</v>
      </c>
      <c r="E99" s="4">
        <v>6</v>
      </c>
      <c r="F99" s="4">
        <v>14</v>
      </c>
      <c r="G99" s="4">
        <v>2075</v>
      </c>
      <c r="H99" s="4">
        <v>2048</v>
      </c>
      <c r="I99" s="34">
        <v>6050.3142265592596</v>
      </c>
      <c r="J99" s="35">
        <v>15.398496240601503</v>
      </c>
      <c r="K99" s="35">
        <v>15.526914329037151</v>
      </c>
      <c r="L99" s="35">
        <v>11.898057292013943</v>
      </c>
      <c r="M99" s="35">
        <v>11.764766726255969</v>
      </c>
      <c r="N99" s="4">
        <v>1.319</v>
      </c>
      <c r="O99" s="4">
        <v>-9.4093406593406606</v>
      </c>
      <c r="P99" s="35">
        <v>4.892578125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4.8925781260200001</v>
      </c>
      <c r="AH99" s="38" t="str">
        <f t="shared" si="45"/>
        <v xml:space="preserve"> </v>
      </c>
      <c r="AI99" s="1">
        <f t="shared" si="29"/>
        <v>41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812</v>
      </c>
      <c r="AP99" t="s">
        <v>1250</v>
      </c>
      <c r="AQ99" s="22">
        <v>-18.76988404932596</v>
      </c>
      <c r="AR99" s="21">
        <v>-53.970086075750956</v>
      </c>
      <c r="AS99">
        <v>1.318359375</v>
      </c>
      <c r="AT99">
        <v>18.76988404932596</v>
      </c>
      <c r="AU99">
        <v>53.970086075750956</v>
      </c>
      <c r="AV99" t="s">
        <v>2010</v>
      </c>
    </row>
    <row r="100" spans="1:48" x14ac:dyDescent="0.25">
      <c r="A100" s="14">
        <v>1.0299999999999983E-9</v>
      </c>
      <c r="B100" t="s">
        <v>765</v>
      </c>
      <c r="C100" s="4">
        <v>14</v>
      </c>
      <c r="D100" s="4">
        <v>1</v>
      </c>
      <c r="E100" s="4">
        <v>6</v>
      </c>
      <c r="F100" s="4">
        <v>21</v>
      </c>
      <c r="G100" s="4">
        <v>275</v>
      </c>
      <c r="H100" s="4">
        <v>237.5</v>
      </c>
      <c r="I100" s="34">
        <v>28886.038706183834</v>
      </c>
      <c r="J100" s="35">
        <v>16.725352112676056</v>
      </c>
      <c r="K100" s="35">
        <v>14.30722891566265</v>
      </c>
      <c r="L100" s="35">
        <v>7.9392684985655837</v>
      </c>
      <c r="M100" s="35">
        <v>6.129332279195844</v>
      </c>
      <c r="N100" s="4">
        <v>0.16600000000000001</v>
      </c>
      <c r="O100" s="4">
        <v>7.7922077922077992</v>
      </c>
      <c r="P100" s="35">
        <v>3.2842105263157895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0.15789473787210531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>
        <f t="shared" ref="AC100:AC107" si="50">IF(ISERROR((RANK(S100,S$7:S$184,0)))=TRUE," ",((RANK(S100,S$7:S$184,0))))</f>
        <v>21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3.2842105273457896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55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765</v>
      </c>
      <c r="AP100" t="s">
        <v>1239</v>
      </c>
      <c r="AQ100" s="22">
        <v>-29.004033904877446</v>
      </c>
      <c r="AR100" s="21">
        <v>-2.740289788580097</v>
      </c>
      <c r="AS100">
        <v>15.789473684210531</v>
      </c>
      <c r="AT100">
        <v>29.004033904877446</v>
      </c>
      <c r="AU100">
        <v>2.740289788580097</v>
      </c>
      <c r="AV100" t="s">
        <v>2011</v>
      </c>
    </row>
    <row r="101" spans="1:48" x14ac:dyDescent="0.25">
      <c r="A101" s="14">
        <v>1.0399999999999983E-9</v>
      </c>
      <c r="B101" t="s">
        <v>802</v>
      </c>
      <c r="C101" s="4">
        <v>15</v>
      </c>
      <c r="D101" s="4">
        <v>2</v>
      </c>
      <c r="E101" s="4">
        <v>7</v>
      </c>
      <c r="F101" s="4">
        <v>24</v>
      </c>
      <c r="G101" s="4">
        <v>978.0343017578125</v>
      </c>
      <c r="H101" s="4">
        <v>882.4</v>
      </c>
      <c r="I101" s="34">
        <v>6454.796786013133</v>
      </c>
      <c r="J101" s="35">
        <v>12.284612142042276</v>
      </c>
      <c r="K101" s="35">
        <v>8.1162608768794815</v>
      </c>
      <c r="L101" s="35">
        <v>5.7713052586702851</v>
      </c>
      <c r="M101" s="35">
        <v>4.6201045871559634</v>
      </c>
      <c r="N101" s="4">
        <v>0.81</v>
      </c>
      <c r="O101" s="4">
        <v>-30.769230769230759</v>
      </c>
      <c r="P101" s="35">
        <v>6.9945981958890746</v>
      </c>
      <c r="Q101" s="36" t="str">
        <f t="shared" si="33"/>
        <v xml:space="preserve"> 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 t="str">
        <f t="shared" si="40"/>
        <v/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 t="str">
        <f t="shared" si="42"/>
        <v xml:space="preserve"> </v>
      </c>
      <c r="AC101" s="1" t="str">
        <f t="shared" si="50"/>
        <v xml:space="preserve"> 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6.9945981969290747</v>
      </c>
      <c r="AH101" s="38" t="str">
        <f t="shared" si="45"/>
        <v xml:space="preserve"> </v>
      </c>
      <c r="AI101" s="1">
        <f t="shared" si="53"/>
        <v>14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802</v>
      </c>
      <c r="AP101" t="s">
        <v>1248</v>
      </c>
      <c r="AQ101" s="22">
        <v>5.2477633592415529</v>
      </c>
      <c r="AR101" s="21">
        <v>25.314835385492895</v>
      </c>
      <c r="AS101">
        <v>10.837976173822806</v>
      </c>
      <c r="AT101">
        <v>-5.2477633592415529</v>
      </c>
      <c r="AU101">
        <v>-25.314835385492895</v>
      </c>
      <c r="AV101" t="s">
        <v>2012</v>
      </c>
    </row>
    <row r="102" spans="1:48" x14ac:dyDescent="0.25">
      <c r="A102" s="14">
        <v>1.0499999999999982E-9</v>
      </c>
      <c r="B102" t="s">
        <v>793</v>
      </c>
      <c r="C102" s="4">
        <v>13</v>
      </c>
      <c r="D102" s="4">
        <v>0</v>
      </c>
      <c r="E102" s="4">
        <v>4</v>
      </c>
      <c r="F102" s="4">
        <v>17</v>
      </c>
      <c r="G102" s="4">
        <v>183.5</v>
      </c>
      <c r="H102" s="4">
        <v>162.94999999999999</v>
      </c>
      <c r="I102" s="34">
        <v>6637.3013001708414</v>
      </c>
      <c r="J102" s="35">
        <v>8.0270935960591121</v>
      </c>
      <c r="K102" s="35">
        <v>7.9487804878048776</v>
      </c>
      <c r="L102" s="35">
        <v>5.8724416674825335</v>
      </c>
      <c r="M102" s="35">
        <v>5.8191149896322552</v>
      </c>
      <c r="N102" s="4">
        <v>0.20300000000000001</v>
      </c>
      <c r="O102" s="4">
        <v>-4.2452830188679149</v>
      </c>
      <c r="P102" s="35">
        <v>11.353175820803928</v>
      </c>
      <c r="Q102" s="36">
        <f t="shared" si="33"/>
        <v>76.470588236344113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>
        <f t="shared" si="38"/>
        <v>-0.38086358514460594</v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>
        <f t="shared" si="41"/>
        <v>12</v>
      </c>
      <c r="AA102" s="1" t="str">
        <f t="shared" si="49"/>
        <v xml:space="preserve"> 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>
        <f t="shared" si="51"/>
        <v>9</v>
      </c>
      <c r="AF102" s="1" t="str">
        <f t="shared" si="52"/>
        <v xml:space="preserve"> </v>
      </c>
      <c r="AG102" s="38">
        <f t="shared" si="44"/>
        <v>11.353175821853927</v>
      </c>
      <c r="AH102" s="38" t="str">
        <f t="shared" si="45"/>
        <v xml:space="preserve"> </v>
      </c>
      <c r="AI102" s="1">
        <f t="shared" si="53"/>
        <v>2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793</v>
      </c>
      <c r="AP102" t="s">
        <v>1248</v>
      </c>
      <c r="AQ102" s="22">
        <v>38.086358514460592</v>
      </c>
      <c r="AR102" s="21">
        <v>24.006051843101805</v>
      </c>
      <c r="AS102">
        <v>12.611230438784915</v>
      </c>
      <c r="AT102">
        <v>-38.086358514460592</v>
      </c>
      <c r="AU102">
        <v>-24.006051843101805</v>
      </c>
      <c r="AV102" t="s">
        <v>2013</v>
      </c>
    </row>
    <row r="103" spans="1:48" x14ac:dyDescent="0.25">
      <c r="A103" s="14">
        <v>1.0599999999999982E-9</v>
      </c>
      <c r="B103" t="s">
        <v>746</v>
      </c>
      <c r="C103" s="4">
        <v>8</v>
      </c>
      <c r="D103" s="4">
        <v>5</v>
      </c>
      <c r="E103" s="4">
        <v>7</v>
      </c>
      <c r="F103" s="4">
        <v>20</v>
      </c>
      <c r="G103" s="4">
        <v>5300</v>
      </c>
      <c r="H103" s="4">
        <v>4849.5</v>
      </c>
      <c r="I103" s="34">
        <v>162168.89643077517</v>
      </c>
      <c r="J103" s="35">
        <v>21.935909909530714</v>
      </c>
      <c r="K103" s="35">
        <v>19.943918090612716</v>
      </c>
      <c r="L103" s="35">
        <v>15.006309736299142</v>
      </c>
      <c r="M103" s="35">
        <v>13.830545926237106</v>
      </c>
      <c r="N103" s="4">
        <v>2.4929999999999999</v>
      </c>
      <c r="O103" s="4">
        <v>5.6355932203389836</v>
      </c>
      <c r="P103" s="35">
        <v>3.2604189666068315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3.2604189676668316</v>
      </c>
      <c r="AH103" s="38" t="str">
        <f t="shared" si="45"/>
        <v xml:space="preserve"> </v>
      </c>
      <c r="AI103" s="1">
        <f t="shared" si="53"/>
        <v>56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746</v>
      </c>
      <c r="AP103" t="s">
        <v>1239</v>
      </c>
      <c r="AQ103" s="22">
        <v>-69.193500181005518</v>
      </c>
      <c r="AR103" s="21">
        <v>-94.193282572962332</v>
      </c>
      <c r="AS103">
        <v>9.289617486338809</v>
      </c>
      <c r="AT103">
        <v>69.193500181005518</v>
      </c>
      <c r="AU103">
        <v>94.193282572962332</v>
      </c>
      <c r="AV103" t="s">
        <v>2014</v>
      </c>
    </row>
    <row r="104" spans="1:48" x14ac:dyDescent="0.25">
      <c r="A104" s="14">
        <v>1.0699999999999982E-9</v>
      </c>
      <c r="B104" t="s">
        <v>803</v>
      </c>
      <c r="C104" s="4">
        <v>5</v>
      </c>
      <c r="D104" s="4">
        <v>3</v>
      </c>
      <c r="E104" s="4">
        <v>8</v>
      </c>
      <c r="F104" s="4">
        <v>16</v>
      </c>
      <c r="G104" s="4">
        <v>850</v>
      </c>
      <c r="H104" s="4">
        <v>785</v>
      </c>
      <c r="I104" s="34">
        <v>6647.6718079076163</v>
      </c>
      <c r="J104" s="35">
        <v>14.952380952380951</v>
      </c>
      <c r="K104" s="35">
        <v>13.844797178130509</v>
      </c>
      <c r="L104" s="35">
        <v>11.945366852886407</v>
      </c>
      <c r="M104" s="35">
        <v>11.403843555555556</v>
      </c>
      <c r="N104" s="4">
        <v>0.56700000000000006</v>
      </c>
      <c r="O104" s="4">
        <v>2.3465703971119152</v>
      </c>
      <c r="P104" s="35">
        <v>5.4140127388535033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5.4140127399235034</v>
      </c>
      <c r="AH104" s="38" t="str">
        <f t="shared" si="45"/>
        <v xml:space="preserve"> </v>
      </c>
      <c r="AI104" s="1">
        <f t="shared" si="53"/>
        <v>36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803</v>
      </c>
      <c r="AP104" t="s">
        <v>1250</v>
      </c>
      <c r="AQ104" s="22">
        <v>-15.328959674199005</v>
      </c>
      <c r="AR104" s="21">
        <v>-54.582308473152622</v>
      </c>
      <c r="AS104">
        <v>8.2802547770700627</v>
      </c>
      <c r="AT104">
        <v>15.328959674199005</v>
      </c>
      <c r="AU104">
        <v>54.582308473152622</v>
      </c>
      <c r="AV104" t="s">
        <v>2015</v>
      </c>
    </row>
    <row r="105" spans="1:48" x14ac:dyDescent="0.25">
      <c r="A105" s="14">
        <v>1.0799999999999981E-9</v>
      </c>
      <c r="B105" t="s">
        <v>745</v>
      </c>
      <c r="C105" s="4">
        <v>19</v>
      </c>
      <c r="D105" s="4">
        <v>2</v>
      </c>
      <c r="E105" s="4">
        <v>6</v>
      </c>
      <c r="F105" s="4">
        <v>27</v>
      </c>
      <c r="G105" s="4">
        <v>185</v>
      </c>
      <c r="H105" s="4">
        <v>159.06</v>
      </c>
      <c r="I105" s="34">
        <v>52877.111331725377</v>
      </c>
      <c r="J105" s="35">
        <v>20.382585586877322</v>
      </c>
      <c r="K105" s="35">
        <v>23.294383527859797</v>
      </c>
      <c r="L105" s="35">
        <v>5.3243710208893136</v>
      </c>
      <c r="M105" s="35">
        <v>5.2732720250158485</v>
      </c>
      <c r="N105" s="4">
        <v>7.6999999999999999E-2</v>
      </c>
      <c r="O105" s="4">
        <v>45.283018867924532</v>
      </c>
      <c r="P105" s="35">
        <v>5.2406590598080607</v>
      </c>
      <c r="Q105" s="36">
        <f t="shared" si="33"/>
        <v>70.370370371450363</v>
      </c>
      <c r="R105" s="36" t="str">
        <f t="shared" si="34"/>
        <v xml:space="preserve"> </v>
      </c>
      <c r="S105" s="37">
        <f t="shared" si="35"/>
        <v>0.16308311437058212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>
        <f t="shared" si="40"/>
        <v>-0.31098510936250678</v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>
        <f t="shared" si="42"/>
        <v>13</v>
      </c>
      <c r="AC105" s="1">
        <f t="shared" si="50"/>
        <v>20</v>
      </c>
      <c r="AD105" s="1" t="str">
        <f t="shared" si="43"/>
        <v xml:space="preserve"> </v>
      </c>
      <c r="AE105" s="1">
        <f t="shared" si="51"/>
        <v>15</v>
      </c>
      <c r="AF105" s="1" t="str">
        <f t="shared" si="52"/>
        <v xml:space="preserve"> </v>
      </c>
      <c r="AG105" s="38">
        <f t="shared" si="44"/>
        <v>5.2406590608880608</v>
      </c>
      <c r="AH105" s="38" t="str">
        <f t="shared" si="45"/>
        <v xml:space="preserve"> </v>
      </c>
      <c r="AI105" s="1">
        <f t="shared" si="53"/>
        <v>38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745</v>
      </c>
      <c r="AP105" t="s">
        <v>1262</v>
      </c>
      <c r="AQ105" s="22">
        <v>-57.212580303511395</v>
      </c>
      <c r="AR105" s="21">
        <v>31.09851093625068</v>
      </c>
      <c r="AS105">
        <v>16.308311329058213</v>
      </c>
      <c r="AT105">
        <v>57.212580303511395</v>
      </c>
      <c r="AU105">
        <v>-31.09851093625068</v>
      </c>
      <c r="AV105" t="s">
        <v>2016</v>
      </c>
    </row>
    <row r="106" spans="1:48" x14ac:dyDescent="0.25">
      <c r="A106" s="14">
        <v>1.0899999999999981E-9</v>
      </c>
      <c r="B106" t="s">
        <v>762</v>
      </c>
      <c r="C106" s="4">
        <v>13</v>
      </c>
      <c r="D106" s="4">
        <v>3</v>
      </c>
      <c r="E106" s="4">
        <v>11</v>
      </c>
      <c r="F106" s="4">
        <v>27</v>
      </c>
      <c r="G106" s="4">
        <v>1040</v>
      </c>
      <c r="H106" s="4">
        <v>1016.5</v>
      </c>
      <c r="I106" s="34">
        <v>15930.318965119557</v>
      </c>
      <c r="J106" s="35">
        <v>10.383043922369765</v>
      </c>
      <c r="K106" s="35">
        <v>10.257315842583248</v>
      </c>
      <c r="L106" s="35">
        <v>8.697886503067485</v>
      </c>
      <c r="M106" s="35">
        <v>8.8995338731126932</v>
      </c>
      <c r="N106" s="4">
        <v>0.97899999999999998</v>
      </c>
      <c r="O106" s="4">
        <v>-9.3518518518518601</v>
      </c>
      <c r="P106" s="35">
        <v>5.9517953762911961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5.9517953773811962</v>
      </c>
      <c r="AH106" s="38" t="str">
        <f t="shared" si="45"/>
        <v xml:space="preserve"> </v>
      </c>
      <c r="AI106" s="1">
        <f t="shared" si="53"/>
        <v>28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762</v>
      </c>
      <c r="AP106" t="s">
        <v>1262</v>
      </c>
      <c r="AQ106" s="22">
        <v>19.914717419787209</v>
      </c>
      <c r="AR106" s="21">
        <v>-12.557394933146181</v>
      </c>
      <c r="AS106">
        <v>2.3118544023610355</v>
      </c>
      <c r="AT106">
        <v>-19.914717419787209</v>
      </c>
      <c r="AU106">
        <v>12.557394933146181</v>
      </c>
      <c r="AV106" t="s">
        <v>2017</v>
      </c>
    </row>
    <row r="107" spans="1:48" x14ac:dyDescent="0.25">
      <c r="A107">
        <v>1.0999999999999981E-9</v>
      </c>
      <c r="B107" t="s">
        <v>787</v>
      </c>
      <c r="C107" s="3">
        <v>4</v>
      </c>
      <c r="D107" s="3">
        <v>8</v>
      </c>
      <c r="E107" s="3">
        <v>14</v>
      </c>
      <c r="F107" s="3">
        <v>26</v>
      </c>
      <c r="G107" s="4">
        <v>4500</v>
      </c>
      <c r="H107" s="4">
        <v>4424</v>
      </c>
      <c r="I107" s="5">
        <v>7345.258257585584</v>
      </c>
      <c r="J107" s="4">
        <v>21.665034280117531</v>
      </c>
      <c r="K107" s="4">
        <v>20.377706126209119</v>
      </c>
      <c r="L107" s="4">
        <v>5.2566820363760307</v>
      </c>
      <c r="M107" s="4">
        <v>4.8807558415528245</v>
      </c>
      <c r="N107" s="4">
        <v>2.1710000000000003</v>
      </c>
      <c r="O107" s="4">
        <v>12.955254942767969</v>
      </c>
      <c r="P107" s="4">
        <v>2.1405967450271248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>
        <f t="shared" si="40"/>
        <v>-0.31974458875994227</v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>
        <f t="shared" si="42"/>
        <v>12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2.1405967461271249</v>
      </c>
      <c r="AH107" t="str">
        <f t="shared" si="45"/>
        <v xml:space="preserve"> </v>
      </c>
      <c r="AI107">
        <f t="shared" si="53"/>
        <v>80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787</v>
      </c>
      <c r="AP107" t="s">
        <v>1248</v>
      </c>
      <c r="AQ107">
        <v>-67.104213890025761</v>
      </c>
      <c r="AR107">
        <v>31.974458875994227</v>
      </c>
      <c r="AS107">
        <v>1.7179023508137492</v>
      </c>
      <c r="AT107">
        <v>67.104213890025761</v>
      </c>
      <c r="AU107">
        <v>-31.974458875994227</v>
      </c>
      <c r="AV107" t="s">
        <v>2018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953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43725.351393055556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953</v>
      </c>
      <c r="C6" s="31"/>
      <c r="D6" s="31"/>
      <c r="E6" s="31"/>
      <c r="F6" s="31"/>
      <c r="G6" s="32"/>
      <c r="H6" s="32"/>
      <c r="I6" s="33"/>
      <c r="J6" s="32">
        <v>15.407564329686036</v>
      </c>
      <c r="K6" s="32">
        <v>14.327817252289345</v>
      </c>
      <c r="L6" s="32">
        <v>10.844877177851107</v>
      </c>
      <c r="M6" s="32">
        <v>10.393780092379435</v>
      </c>
      <c r="N6" s="32"/>
      <c r="O6" s="32"/>
      <c r="P6" s="32">
        <v>3.1077790751887462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1110</v>
      </c>
      <c r="C7" s="4">
        <v>6</v>
      </c>
      <c r="D7" s="4">
        <v>0</v>
      </c>
      <c r="E7" s="4">
        <v>17</v>
      </c>
      <c r="F7" s="4">
        <v>23</v>
      </c>
      <c r="G7" s="4">
        <v>26.220798492431641</v>
      </c>
      <c r="H7" s="4">
        <v>22.6</v>
      </c>
      <c r="I7" s="34">
        <v>29890.069545515202</v>
      </c>
      <c r="J7" s="35">
        <v>34.45258600769607</v>
      </c>
      <c r="K7" s="35">
        <v>25.190590950974226</v>
      </c>
      <c r="L7" s="35">
        <v>8.8320479620815693</v>
      </c>
      <c r="M7" s="35">
        <v>7.6125611533202378</v>
      </c>
      <c r="N7" s="4">
        <v>0.495</v>
      </c>
      <c r="O7" s="4">
        <v>41.428571428571416</v>
      </c>
      <c r="P7" s="35">
        <v>0.92060351319017653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0.16021232277396624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>
        <f t="shared" ref="AC7:AC10" si="1">IF(ISERROR((RANK(S7,S$7:S$184,0)))=TRUE," ",((RANK(S7,S$7:S$184,0))))</f>
        <v>80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1110</v>
      </c>
      <c r="AP7" t="s">
        <v>1242</v>
      </c>
      <c r="AQ7" s="22">
        <v>-123.60825676590323</v>
      </c>
      <c r="AR7" s="21">
        <v>18.560184525468049</v>
      </c>
      <c r="AS7">
        <v>16.021232267396623</v>
      </c>
      <c r="AT7">
        <v>123.60825676590323</v>
      </c>
      <c r="AU7">
        <v>-18.560184525468049</v>
      </c>
      <c r="AV7" t="s">
        <v>2019</v>
      </c>
    </row>
    <row r="8" spans="1:48" x14ac:dyDescent="0.25">
      <c r="A8" s="14">
        <v>1.1000000000000001E-10</v>
      </c>
      <c r="B8" t="s">
        <v>1128</v>
      </c>
      <c r="C8" s="4">
        <v>12</v>
      </c>
      <c r="D8" s="4">
        <v>0</v>
      </c>
      <c r="E8" s="4">
        <v>3</v>
      </c>
      <c r="F8" s="4">
        <v>15</v>
      </c>
      <c r="G8" s="4">
        <v>54</v>
      </c>
      <c r="H8" s="4">
        <v>41.81</v>
      </c>
      <c r="I8" s="34">
        <v>8395.1430601573647</v>
      </c>
      <c r="J8" s="35">
        <v>10.953628504060781</v>
      </c>
      <c r="K8" s="35">
        <v>8.5940390544707093</v>
      </c>
      <c r="L8" s="35">
        <v>4.0878392494678648</v>
      </c>
      <c r="M8" s="35">
        <v>3.5641629900825249</v>
      </c>
      <c r="N8" s="4">
        <v>3.8170000000000002</v>
      </c>
      <c r="O8" s="4">
        <v>55.795918367346928</v>
      </c>
      <c r="P8" s="35" t="s">
        <v>137</v>
      </c>
      <c r="Q8" s="36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80.000000000110006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4" si="6">IF(ISERROR((IF((G8/H8-1)&gt;($S$5/100),(G8/H8-1)+A8,"")))=TRUE," ",((IF((G8/H8-1)&gt;($S$5/100),(G8/H8-1)+A8,""))))</f>
        <v>0.29155704387943304</v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/>
      </c>
      <c r="V8" s="37" t="str">
        <f t="shared" ref="V8:V24" si="9">IF(ISERROR((IF(((J8/$J$6-1))&lt;($V$5/100),((J8/$J$6-1)),"")))=TRUE," ",((IF(((J8/$J$6-1))&lt;($V$5/100),((J8/$J$6-1)),""))))</f>
        <v/>
      </c>
      <c r="W8" s="37" t="str">
        <f t="shared" ref="W8:W24" si="10">IF(ISERROR((IF(((L8/$L$6-1))&gt;($W$5/100),((L8/$L$6-1)),"")))=TRUE," ",((IF(((L8/$L$6-1))&gt;($W$5/100),((L8/$L$6-1)),""))))</f>
        <v/>
      </c>
      <c r="X8" s="37">
        <f t="shared" ref="X8:X24" si="11">IF(ISERROR((IF(((L8/$L$6-1))&lt;($X$5/100),((L8/$L$6-1)),"")))=TRUE," ",((IF(((L8/$L$6-1))&lt;($X$5/100),((L8/$L$6-1)),""))))</f>
        <v>-0.62306265138561368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4" si="13">IF(ISERROR((RANK(X8,X$7:X$184,1)))=TRUE," ",((RANK(X8,X$7:X$184,1))))</f>
        <v>11</v>
      </c>
      <c r="AC8" s="1">
        <f t="shared" si="1"/>
        <v>43</v>
      </c>
      <c r="AD8" s="1" t="str">
        <f t="shared" ref="AD8:AD24" si="14">IF(ISERROR((RANK(T8,T$7:T$184,1)))=TRUE," ",((RANK(T8,T$7:T$184,1))))</f>
        <v xml:space="preserve"> </v>
      </c>
      <c r="AE8" s="1">
        <f t="shared" si="2"/>
        <v>47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>
        <f t="shared" ref="AK8:AK24" si="18">IF(ISERROR((IF((AND(O8&lt;$AK$5,O8&gt;$AK$6))=TRUE,O8+A8," ")))=TRUE," ",((IF((AND(O8&lt;$AK$5,O8&gt;$AK$6))=TRUE,O8+A8," "))))</f>
        <v>55.795918367456927</v>
      </c>
      <c r="AL8" s="25" t="str">
        <f t="shared" ref="AL8:AL24" si="19">IF(ISERROR((IF(O8&lt;$AL$5,O8+A8," ")))=TRUE," ",((IF(O8&lt;$AL$5,O8+A8," "))))</f>
        <v xml:space="preserve"> </v>
      </c>
      <c r="AM8" s="1">
        <f t="shared" si="3"/>
        <v>12</v>
      </c>
      <c r="AN8" s="1" t="str">
        <f t="shared" si="3"/>
        <v xml:space="preserve"> </v>
      </c>
      <c r="AO8" t="s">
        <v>1128</v>
      </c>
      <c r="AP8" t="s">
        <v>1244</v>
      </c>
      <c r="AQ8" s="22">
        <v>28.907462142110131</v>
      </c>
      <c r="AR8" s="21">
        <v>62.306265138561365</v>
      </c>
      <c r="AS8">
        <v>29.155704376943305</v>
      </c>
      <c r="AT8">
        <v>-28.907462142110131</v>
      </c>
      <c r="AU8">
        <v>-62.306265138561365</v>
      </c>
      <c r="AV8" t="s">
        <v>2020</v>
      </c>
    </row>
    <row r="9" spans="1:48" x14ac:dyDescent="0.25">
      <c r="A9" s="14">
        <v>1.2E-10</v>
      </c>
      <c r="B9" t="s">
        <v>1190</v>
      </c>
      <c r="C9" s="4">
        <v>10</v>
      </c>
      <c r="D9" s="4">
        <v>2</v>
      </c>
      <c r="E9" s="4">
        <v>6</v>
      </c>
      <c r="F9" s="4">
        <v>18</v>
      </c>
      <c r="G9" s="4">
        <v>12</v>
      </c>
      <c r="H9" s="4">
        <v>7.26</v>
      </c>
      <c r="I9" s="34">
        <v>5588.2572734688902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>
        <v>-0.11600000000000001</v>
      </c>
      <c r="O9" s="4">
        <v>53.413654618473892</v>
      </c>
      <c r="P9" s="35">
        <v>0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0.65289256210347113</v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10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>
        <f t="shared" si="18"/>
        <v>53.413654618593888</v>
      </c>
      <c r="AL9" s="25" t="str">
        <f t="shared" si="19"/>
        <v xml:space="preserve"> </v>
      </c>
      <c r="AM9" s="1">
        <f t="shared" si="3"/>
        <v>14</v>
      </c>
      <c r="AN9" s="1" t="str">
        <f t="shared" si="3"/>
        <v xml:space="preserve"> </v>
      </c>
      <c r="AO9" t="s">
        <v>1190</v>
      </c>
      <c r="AP9" t="s">
        <v>1313</v>
      </c>
      <c r="AQ9" s="22" t="e">
        <v>#VALUE!</v>
      </c>
      <c r="AR9" s="21" t="e">
        <v>#VALUE!</v>
      </c>
      <c r="AS9">
        <v>65.289256198347118</v>
      </c>
      <c r="AT9" t="e">
        <v>#VALUE!</v>
      </c>
      <c r="AU9" t="e">
        <v>#VALUE!</v>
      </c>
      <c r="AV9" t="s">
        <v>2021</v>
      </c>
    </row>
    <row r="10" spans="1:48" x14ac:dyDescent="0.25">
      <c r="A10" s="14">
        <v>1.2999999999999999E-10</v>
      </c>
      <c r="B10" t="s">
        <v>1044</v>
      </c>
      <c r="C10" s="4">
        <v>3</v>
      </c>
      <c r="D10" s="4">
        <v>0</v>
      </c>
      <c r="E10" s="4">
        <v>4</v>
      </c>
      <c r="F10" s="4">
        <v>7</v>
      </c>
      <c r="G10" s="4">
        <v>49.5</v>
      </c>
      <c r="H10" s="4">
        <v>47.33</v>
      </c>
      <c r="I10" s="34">
        <v>4094.9783486885617</v>
      </c>
      <c r="J10" s="35">
        <v>15.135913015669969</v>
      </c>
      <c r="K10" s="35">
        <v>15.666997682886461</v>
      </c>
      <c r="L10" s="35">
        <v>8.9147316247582218</v>
      </c>
      <c r="M10" s="35">
        <v>9.0699916363278561</v>
      </c>
      <c r="N10" s="4">
        <v>3.1270000000000002</v>
      </c>
      <c r="O10" s="4">
        <v>1.0992563853863646</v>
      </c>
      <c r="P10" s="35">
        <v>3.6382843862243819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3.6382843863543819</v>
      </c>
      <c r="AH10" s="38" t="str">
        <f t="shared" si="16"/>
        <v xml:space="preserve"> </v>
      </c>
      <c r="AI10" s="1">
        <f t="shared" si="17"/>
        <v>66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1044</v>
      </c>
      <c r="AP10" t="s">
        <v>1250</v>
      </c>
      <c r="AQ10" s="22">
        <v>1.7631035522770566</v>
      </c>
      <c r="AR10" s="21">
        <v>17.797763141429513</v>
      </c>
      <c r="AS10">
        <v>4.5848299175998308</v>
      </c>
      <c r="AT10">
        <v>-1.7631035522770566</v>
      </c>
      <c r="AU10">
        <v>-17.797763141429513</v>
      </c>
      <c r="AV10" t="s">
        <v>2022</v>
      </c>
    </row>
    <row r="11" spans="1:48" x14ac:dyDescent="0.25">
      <c r="A11" s="14">
        <v>1.3999999999999998E-10</v>
      </c>
      <c r="B11" t="s">
        <v>981</v>
      </c>
      <c r="C11" s="4">
        <v>6</v>
      </c>
      <c r="D11" s="4">
        <v>0</v>
      </c>
      <c r="E11" s="4">
        <v>3</v>
      </c>
      <c r="F11" s="4">
        <v>9</v>
      </c>
      <c r="G11" s="4">
        <v>23</v>
      </c>
      <c r="H11" s="4">
        <v>19.829999999999998</v>
      </c>
      <c r="I11" s="34">
        <v>546.12179214236141</v>
      </c>
      <c r="J11" s="35">
        <v>10.937672366243794</v>
      </c>
      <c r="K11" s="35">
        <v>10.333507034914017</v>
      </c>
      <c r="L11" s="35">
        <v>9.7491195011986633</v>
      </c>
      <c r="M11" s="35">
        <v>8.5744034707158363</v>
      </c>
      <c r="N11" s="4">
        <v>1.8129999999999999</v>
      </c>
      <c r="O11" s="4">
        <v>35.197613721103657</v>
      </c>
      <c r="P11" s="35">
        <v>8.4619263741805337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0.15985879993828545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 t="str">
        <f t="shared" si="11"/>
        <v/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4" si="22">IF(ISERROR((RANK(S11,S$7:S$184,0)))=TRUE," ",((RANK(S11,S$7:S$184,0))))</f>
        <v>81</v>
      </c>
      <c r="AD11" s="1" t="str">
        <f t="shared" si="14"/>
        <v xml:space="preserve"> </v>
      </c>
      <c r="AE11" s="1" t="str">
        <f t="shared" ref="AE11:AE24" si="23">IF(ISERROR((RANK(Q11,Q$7:Q$184,0)))=TRUE," ",((RANK(Q11,Q$7:Q$184,0))))</f>
        <v xml:space="preserve"> </v>
      </c>
      <c r="AF11" s="1" t="str">
        <f t="shared" ref="AF11:AF24" si="24">IF(ISERROR((RANK(R11,R$7:R$184,0)))=TRUE," ",((RANK(R11,R$7:R$184,0))))</f>
        <v xml:space="preserve"> </v>
      </c>
      <c r="AG11" s="38">
        <f t="shared" si="15"/>
        <v>8.4619263743205337</v>
      </c>
      <c r="AH11" s="38" t="str">
        <f t="shared" si="16"/>
        <v xml:space="preserve"> </v>
      </c>
      <c r="AI11" s="1">
        <f t="shared" ref="AI11:AI24" si="25">IF(ISERROR((RANK(AG11,AG$7:AG$184,0)))=TRUE," ",((RANK(AG11,AG$7:AG$184,0))))</f>
        <v>4</v>
      </c>
      <c r="AJ11" s="1" t="str">
        <f t="shared" ref="AJ11:AJ24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4" si="27">IF(ISERROR((RANK(AK11,AK$7:AK$184,0)))=TRUE," ",((RANK(AK11,AK$7:AK$184,0))))</f>
        <v xml:space="preserve"> </v>
      </c>
      <c r="AN11" s="1" t="str">
        <f t="shared" ref="AN11:AN24" si="28">IF(ISERROR((RANK(AL11,AL$7:AL$184,0)))=TRUE," ",((RANK(AL11,AL$7:AL$184,0))))</f>
        <v xml:space="preserve"> </v>
      </c>
      <c r="AO11" t="s">
        <v>981</v>
      </c>
      <c r="AP11" t="s">
        <v>1246</v>
      </c>
      <c r="AQ11" s="22">
        <v>29.011022558770172</v>
      </c>
      <c r="AR11" s="21">
        <v>10.103919654252513</v>
      </c>
      <c r="AS11">
        <v>15.985879979828542</v>
      </c>
      <c r="AT11">
        <v>-29.011022558770172</v>
      </c>
      <c r="AU11">
        <v>-10.103919654252513</v>
      </c>
      <c r="AV11" t="s">
        <v>2023</v>
      </c>
    </row>
    <row r="12" spans="1:48" x14ac:dyDescent="0.25">
      <c r="A12" s="14">
        <v>1.4999999999999997E-10</v>
      </c>
      <c r="B12" t="s">
        <v>1135</v>
      </c>
      <c r="C12" s="4">
        <v>15</v>
      </c>
      <c r="D12" s="4">
        <v>1</v>
      </c>
      <c r="E12" s="4">
        <v>4</v>
      </c>
      <c r="F12" s="4">
        <v>20</v>
      </c>
      <c r="G12" s="4">
        <v>86.130401611328125</v>
      </c>
      <c r="H12" s="4">
        <v>73.989999999999995</v>
      </c>
      <c r="I12" s="34">
        <v>13304.116992498752</v>
      </c>
      <c r="J12" s="35" t="s">
        <v>1238</v>
      </c>
      <c r="K12" s="35">
        <v>35.7446116608265</v>
      </c>
      <c r="L12" s="35">
        <v>14.465644433664806</v>
      </c>
      <c r="M12" s="35">
        <v>10.908559546916806</v>
      </c>
      <c r="N12" s="4">
        <v>0.84</v>
      </c>
      <c r="O12" s="4">
        <v>172.72727272727272</v>
      </c>
      <c r="P12" s="35">
        <v>0.85612323513255295</v>
      </c>
      <c r="Q12" s="36">
        <f t="shared" si="4"/>
        <v>75.000000000149996</v>
      </c>
      <c r="R12" s="36" t="str">
        <f t="shared" si="5"/>
        <v xml:space="preserve"> </v>
      </c>
      <c r="S12" s="37">
        <f t="shared" si="6"/>
        <v>0.16408165458070867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>
        <f t="shared" si="22"/>
        <v>77</v>
      </c>
      <c r="AD12" s="1" t="str">
        <f t="shared" si="14"/>
        <v xml:space="preserve"> </v>
      </c>
      <c r="AE12" s="1">
        <f t="shared" si="23"/>
        <v>63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1135</v>
      </c>
      <c r="AP12" t="s">
        <v>1242</v>
      </c>
      <c r="AQ12" s="22" t="e">
        <v>#VALUE!</v>
      </c>
      <c r="AR12" s="21">
        <v>-33.386890385522541</v>
      </c>
      <c r="AS12">
        <v>16.408165443070864</v>
      </c>
      <c r="AT12" t="e">
        <v>#VALUE!</v>
      </c>
      <c r="AU12">
        <v>33.386890385522541</v>
      </c>
      <c r="AV12" t="s">
        <v>2024</v>
      </c>
    </row>
    <row r="13" spans="1:48" x14ac:dyDescent="0.25">
      <c r="A13" s="14">
        <v>1.5999999999999996E-10</v>
      </c>
      <c r="B13" t="s">
        <v>1046</v>
      </c>
      <c r="C13" s="4">
        <v>8</v>
      </c>
      <c r="D13" s="4">
        <v>0</v>
      </c>
      <c r="E13" s="4">
        <v>0</v>
      </c>
      <c r="F13" s="4">
        <v>8</v>
      </c>
      <c r="G13" s="4">
        <v>62.25</v>
      </c>
      <c r="H13" s="4">
        <v>44.8</v>
      </c>
      <c r="I13" s="34">
        <v>620.30409038713901</v>
      </c>
      <c r="J13" s="35">
        <v>18.902953586497887</v>
      </c>
      <c r="K13" s="35">
        <v>13.133978305482263</v>
      </c>
      <c r="L13" s="35">
        <v>9.4586016260162609</v>
      </c>
      <c r="M13" s="35">
        <v>8.090458970792767</v>
      </c>
      <c r="N13" s="4">
        <v>2.37</v>
      </c>
      <c r="O13" s="4">
        <v>-29.881656804733726</v>
      </c>
      <c r="P13" s="35">
        <v>5.3571428571428577</v>
      </c>
      <c r="Q13" s="36">
        <f t="shared" si="4"/>
        <v>100.00000000016</v>
      </c>
      <c r="R13" s="36" t="str">
        <f t="shared" si="5"/>
        <v xml:space="preserve"> </v>
      </c>
      <c r="S13" s="37">
        <f t="shared" si="6"/>
        <v>0.38950892873142862</v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>
        <f t="shared" si="22"/>
        <v>26</v>
      </c>
      <c r="AD13" s="1" t="str">
        <f t="shared" si="14"/>
        <v xml:space="preserve"> </v>
      </c>
      <c r="AE13" s="1">
        <f t="shared" si="23"/>
        <v>12</v>
      </c>
      <c r="AF13" s="1" t="str">
        <f t="shared" si="24"/>
        <v xml:space="preserve"> </v>
      </c>
      <c r="AG13" s="38">
        <f t="shared" si="15"/>
        <v>5.3571428573028577</v>
      </c>
      <c r="AH13" s="38" t="str">
        <f t="shared" si="16"/>
        <v xml:space="preserve"> </v>
      </c>
      <c r="AI13" s="1">
        <f t="shared" si="25"/>
        <v>33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1046</v>
      </c>
      <c r="AP13" t="s">
        <v>1244</v>
      </c>
      <c r="AQ13" s="22">
        <v>-22.686189601540207</v>
      </c>
      <c r="AR13" s="21">
        <v>12.782768574512648</v>
      </c>
      <c r="AS13">
        <v>38.950892857142861</v>
      </c>
      <c r="AT13">
        <v>22.686189601540207</v>
      </c>
      <c r="AU13">
        <v>-12.782768574512648</v>
      </c>
      <c r="AV13" t="s">
        <v>2025</v>
      </c>
    </row>
    <row r="14" spans="1:48" x14ac:dyDescent="0.25">
      <c r="A14" s="14">
        <v>1.6999999999999996E-10</v>
      </c>
      <c r="B14" t="s">
        <v>1184</v>
      </c>
      <c r="C14" s="4">
        <v>9</v>
      </c>
      <c r="D14" s="4">
        <v>0</v>
      </c>
      <c r="E14" s="4">
        <v>5</v>
      </c>
      <c r="F14" s="4">
        <v>14</v>
      </c>
      <c r="G14" s="4">
        <v>11</v>
      </c>
      <c r="H14" s="4">
        <v>8.39</v>
      </c>
      <c r="I14" s="34">
        <v>2468.7681697154485</v>
      </c>
      <c r="J14" s="35">
        <v>29.175668267864715</v>
      </c>
      <c r="K14" s="35">
        <v>21.681917856598094</v>
      </c>
      <c r="L14" s="35">
        <v>7.9427422684741291</v>
      </c>
      <c r="M14" s="35">
        <v>6.8002324898585282</v>
      </c>
      <c r="N14" s="4">
        <v>0.217</v>
      </c>
      <c r="O14" s="4">
        <v>333.99999999999994</v>
      </c>
      <c r="P14" s="35">
        <v>0.66338973051032524</v>
      </c>
      <c r="Q14" s="36" t="str">
        <f t="shared" si="4"/>
        <v xml:space="preserve"> </v>
      </c>
      <c r="R14" s="36" t="str">
        <f t="shared" si="5"/>
        <v xml:space="preserve"> </v>
      </c>
      <c r="S14" s="37">
        <f t="shared" si="6"/>
        <v>0.31108462472303922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 t="str">
        <f t="shared" si="11"/>
        <v/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 t="str">
        <f t="shared" si="13"/>
        <v xml:space="preserve"> </v>
      </c>
      <c r="AC14" s="1">
        <f t="shared" si="22"/>
        <v>36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25"/>
        <v xml:space="preserve"> 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1184</v>
      </c>
      <c r="AP14" t="s">
        <v>1242</v>
      </c>
      <c r="AQ14" s="22">
        <v>-89.359379870648482</v>
      </c>
      <c r="AR14" s="21">
        <v>26.760422103296055</v>
      </c>
      <c r="AS14">
        <v>31.108462455303922</v>
      </c>
      <c r="AT14">
        <v>89.359379870648482</v>
      </c>
      <c r="AU14">
        <v>-26.760422103296055</v>
      </c>
      <c r="AV14" t="s">
        <v>2026</v>
      </c>
    </row>
    <row r="15" spans="1:48" x14ac:dyDescent="0.25">
      <c r="A15" s="14">
        <v>1.7999999999999995E-10</v>
      </c>
      <c r="B15" t="s">
        <v>1097</v>
      </c>
      <c r="C15" s="4">
        <v>8</v>
      </c>
      <c r="D15" s="4">
        <v>1</v>
      </c>
      <c r="E15" s="4">
        <v>0</v>
      </c>
      <c r="F15" s="4">
        <v>9</v>
      </c>
      <c r="G15" s="4">
        <v>39</v>
      </c>
      <c r="H15" s="4">
        <v>37.83</v>
      </c>
      <c r="I15" s="34">
        <v>1139.3934159611615</v>
      </c>
      <c r="J15" s="35">
        <v>26.92526690391459</v>
      </c>
      <c r="K15" s="35">
        <v>24.049586776859503</v>
      </c>
      <c r="L15" s="35">
        <v>19.560013458794042</v>
      </c>
      <c r="M15" s="35">
        <v>16.926285140562246</v>
      </c>
      <c r="N15" s="4">
        <v>1.405</v>
      </c>
      <c r="O15" s="4">
        <v>33.809523809523803</v>
      </c>
      <c r="P15" s="35">
        <v>1.5860428231562254</v>
      </c>
      <c r="Q15" s="36">
        <f t="shared" si="4"/>
        <v>88.88888888906888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>
        <f t="shared" si="23"/>
        <v>23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1097</v>
      </c>
      <c r="AP15" t="s">
        <v>1254</v>
      </c>
      <c r="AQ15" s="22">
        <v>-74.75355823786623</v>
      </c>
      <c r="AR15" s="21">
        <v>-80.361779465259247</v>
      </c>
      <c r="AS15">
        <v>3.0927835051546504</v>
      </c>
      <c r="AT15">
        <v>74.75355823786623</v>
      </c>
      <c r="AU15">
        <v>80.361779465259247</v>
      </c>
      <c r="AV15" t="s">
        <v>2027</v>
      </c>
    </row>
    <row r="16" spans="1:48" x14ac:dyDescent="0.25">
      <c r="A16" s="14">
        <v>1.8999999999999994E-10</v>
      </c>
      <c r="B16" t="s">
        <v>1096</v>
      </c>
      <c r="C16" s="4">
        <v>6</v>
      </c>
      <c r="D16" s="4">
        <v>1</v>
      </c>
      <c r="E16" s="4">
        <v>9</v>
      </c>
      <c r="F16" s="4">
        <v>16</v>
      </c>
      <c r="G16" s="4">
        <v>21.5</v>
      </c>
      <c r="H16" s="4">
        <v>19.72</v>
      </c>
      <c r="I16" s="34">
        <v>4125.1637802213418</v>
      </c>
      <c r="J16" s="35">
        <v>17.118055555555554</v>
      </c>
      <c r="K16" s="35">
        <v>15.916061339790151</v>
      </c>
      <c r="L16" s="35">
        <v>12.088499601593627</v>
      </c>
      <c r="M16" s="35">
        <v>11.68803312788906</v>
      </c>
      <c r="N16" s="4">
        <v>1.1520000000000001</v>
      </c>
      <c r="O16" s="4">
        <v>30.909090909090924</v>
      </c>
      <c r="P16" s="35">
        <v>4.9391480730223121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4.9391480732123121</v>
      </c>
      <c r="AH16" s="38" t="str">
        <f t="shared" si="16"/>
        <v xml:space="preserve"> </v>
      </c>
      <c r="AI16" s="1">
        <f t="shared" si="25"/>
        <v>42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1096</v>
      </c>
      <c r="AP16" t="s">
        <v>1250</v>
      </c>
      <c r="AQ16" s="22">
        <v>-11.101632868563671</v>
      </c>
      <c r="AR16" s="21">
        <v>-11.467372136610422</v>
      </c>
      <c r="AS16">
        <v>9.0263691683569967</v>
      </c>
      <c r="AT16">
        <v>11.101632868563671</v>
      </c>
      <c r="AU16">
        <v>11.467372136610422</v>
      </c>
      <c r="AV16" t="s">
        <v>2028</v>
      </c>
    </row>
    <row r="17" spans="1:48" x14ac:dyDescent="0.25">
      <c r="A17" s="14">
        <v>1.9999999999999993E-10</v>
      </c>
      <c r="B17" t="s">
        <v>1017</v>
      </c>
      <c r="C17" s="4">
        <v>8</v>
      </c>
      <c r="D17" s="4">
        <v>1</v>
      </c>
      <c r="E17" s="4">
        <v>2</v>
      </c>
      <c r="F17" s="4">
        <v>11</v>
      </c>
      <c r="G17" s="4">
        <v>14</v>
      </c>
      <c r="H17" s="4">
        <v>8.77</v>
      </c>
      <c r="I17" s="34">
        <v>1661.3440583248735</v>
      </c>
      <c r="J17" s="35" t="s">
        <v>1238</v>
      </c>
      <c r="K17" s="35" t="s">
        <v>1238</v>
      </c>
      <c r="L17" s="35" t="s">
        <v>1238</v>
      </c>
      <c r="M17" s="35">
        <v>27.072306470521497</v>
      </c>
      <c r="N17" s="4">
        <v>2.1000000000000001E-2</v>
      </c>
      <c r="O17" s="4">
        <v>-88.202247191011239</v>
      </c>
      <c r="P17" s="35" t="s">
        <v>137</v>
      </c>
      <c r="Q17" s="36">
        <f t="shared" si="4"/>
        <v>72.727272727472737</v>
      </c>
      <c r="R17" s="36" t="str">
        <f t="shared" si="5"/>
        <v xml:space="preserve"> </v>
      </c>
      <c r="S17" s="37">
        <f t="shared" si="6"/>
        <v>0.59635119746339793</v>
      </c>
      <c r="T17" s="37" t="str">
        <f t="shared" si="7"/>
        <v/>
      </c>
      <c r="U17" s="37" t="str">
        <f t="shared" si="8"/>
        <v xml:space="preserve"> </v>
      </c>
      <c r="V17" s="37" t="str">
        <f t="shared" si="9"/>
        <v xml:space="preserve"> </v>
      </c>
      <c r="W17" s="37" t="str">
        <f t="shared" si="10"/>
        <v xml:space="preserve"> </v>
      </c>
      <c r="X17" s="37" t="str">
        <f t="shared" si="11"/>
        <v xml:space="preserve"> </v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>
        <f t="shared" si="22"/>
        <v>11</v>
      </c>
      <c r="AD17" s="1" t="str">
        <f t="shared" si="14"/>
        <v xml:space="preserve"> </v>
      </c>
      <c r="AE17" s="1">
        <f t="shared" si="23"/>
        <v>65</v>
      </c>
      <c r="AF17" s="1" t="str">
        <f t="shared" si="24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25"/>
        <v xml:space="preserve"> </v>
      </c>
      <c r="AJ17" s="1" t="str">
        <f t="shared" si="26"/>
        <v xml:space="preserve"> </v>
      </c>
      <c r="AK17" s="25" t="str">
        <f t="shared" si="18"/>
        <v xml:space="preserve"> </v>
      </c>
      <c r="AL17" s="25">
        <f t="shared" si="19"/>
        <v>-88.202247190811235</v>
      </c>
      <c r="AM17" s="1" t="str">
        <f t="shared" si="27"/>
        <v xml:space="preserve"> </v>
      </c>
      <c r="AN17" s="1">
        <f t="shared" si="28"/>
        <v>8</v>
      </c>
      <c r="AO17" t="s">
        <v>1017</v>
      </c>
      <c r="AP17" t="s">
        <v>1313</v>
      </c>
      <c r="AQ17" s="22" t="e">
        <v>#VALUE!</v>
      </c>
      <c r="AR17" s="21" t="e">
        <v>#VALUE!</v>
      </c>
      <c r="AS17">
        <v>59.635119726339795</v>
      </c>
      <c r="AT17" t="e">
        <v>#VALUE!</v>
      </c>
      <c r="AU17" t="e">
        <v>#VALUE!</v>
      </c>
      <c r="AV17" t="s">
        <v>2029</v>
      </c>
    </row>
    <row r="18" spans="1:48" x14ac:dyDescent="0.25">
      <c r="A18" s="14">
        <v>2.0999999999999992E-10</v>
      </c>
      <c r="B18" t="s">
        <v>1106</v>
      </c>
      <c r="C18" s="4">
        <v>11</v>
      </c>
      <c r="D18" s="4">
        <v>0</v>
      </c>
      <c r="E18" s="4">
        <v>2</v>
      </c>
      <c r="F18" s="4">
        <v>13</v>
      </c>
      <c r="G18" s="4">
        <v>53</v>
      </c>
      <c r="H18" s="4">
        <v>52.26</v>
      </c>
      <c r="I18" s="34">
        <v>4585.2615757383164</v>
      </c>
      <c r="J18" s="35">
        <v>13.86206896551724</v>
      </c>
      <c r="K18" s="35">
        <v>15.788519637462235</v>
      </c>
      <c r="L18" s="35">
        <v>28.039274336283185</v>
      </c>
      <c r="M18" s="35">
        <v>24.580589604344453</v>
      </c>
      <c r="N18" s="4">
        <v>3.77</v>
      </c>
      <c r="O18" s="4">
        <v>126.0191846522782</v>
      </c>
      <c r="P18" s="35">
        <v>3.1056257175660162</v>
      </c>
      <c r="Q18" s="36">
        <f t="shared" si="4"/>
        <v>84.615384615594607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 t="str">
        <f t="shared" si="13"/>
        <v xml:space="preserve"> </v>
      </c>
      <c r="AC18" s="1" t="str">
        <f t="shared" si="22"/>
        <v xml:space="preserve"> </v>
      </c>
      <c r="AD18" s="1" t="str">
        <f t="shared" si="14"/>
        <v xml:space="preserve"> </v>
      </c>
      <c r="AE18" s="1">
        <f t="shared" si="23"/>
        <v>31</v>
      </c>
      <c r="AF18" s="1" t="str">
        <f t="shared" si="24"/>
        <v xml:space="preserve"> </v>
      </c>
      <c r="AG18" s="38">
        <f t="shared" si="15"/>
        <v>3.1056257177760163</v>
      </c>
      <c r="AH18" s="38" t="str">
        <f t="shared" si="16"/>
        <v xml:space="preserve"> </v>
      </c>
      <c r="AI18" s="1">
        <f t="shared" si="25"/>
        <v>78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1106</v>
      </c>
      <c r="AP18" t="s">
        <v>1254</v>
      </c>
      <c r="AQ18" s="22">
        <v>10.030757172897609</v>
      </c>
      <c r="AR18" s="21">
        <v>-158.54856515617192</v>
      </c>
      <c r="AS18">
        <v>1.4159969383850113</v>
      </c>
      <c r="AT18">
        <v>-10.030757172897609</v>
      </c>
      <c r="AU18">
        <v>158.54856515617192</v>
      </c>
      <c r="AV18" t="s">
        <v>2030</v>
      </c>
    </row>
    <row r="19" spans="1:48" x14ac:dyDescent="0.25">
      <c r="A19" s="14">
        <v>2.1999999999999991E-10</v>
      </c>
      <c r="B19" t="s">
        <v>1091</v>
      </c>
      <c r="C19" s="4">
        <v>8</v>
      </c>
      <c r="D19" s="4">
        <v>0</v>
      </c>
      <c r="E19" s="4">
        <v>6</v>
      </c>
      <c r="F19" s="4">
        <v>14</v>
      </c>
      <c r="G19" s="4">
        <v>18.513599395751953</v>
      </c>
      <c r="H19" s="4">
        <v>17.87</v>
      </c>
      <c r="I19" s="34">
        <v>6654.5312674384795</v>
      </c>
      <c r="J19" s="35">
        <v>22.252074930559939</v>
      </c>
      <c r="K19" s="35">
        <v>19.514844295107558</v>
      </c>
      <c r="L19" s="35">
        <v>14.290572910628335</v>
      </c>
      <c r="M19" s="35">
        <v>12.966175121566643</v>
      </c>
      <c r="N19" s="4">
        <v>0.60599999999999998</v>
      </c>
      <c r="O19" s="4">
        <v>-8.1818181818181888</v>
      </c>
      <c r="P19" s="35">
        <v>4.5087944974296237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 t="str">
        <f t="shared" si="11"/>
        <v/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 t="str">
        <f t="shared" si="13"/>
        <v xml:space="preserve"> 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4.5087944976496237</v>
      </c>
      <c r="AH19" s="38" t="str">
        <f t="shared" si="16"/>
        <v xml:space="preserve"> </v>
      </c>
      <c r="AI19" s="1">
        <f t="shared" si="25"/>
        <v>49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1091</v>
      </c>
      <c r="AP19" t="s">
        <v>1250</v>
      </c>
      <c r="AQ19" s="22">
        <v>-44.423053861189857</v>
      </c>
      <c r="AR19" s="21">
        <v>-31.772565758646863</v>
      </c>
      <c r="AS19">
        <v>3.6015634904977833</v>
      </c>
      <c r="AT19">
        <v>44.423053861189857</v>
      </c>
      <c r="AU19">
        <v>31.772565758646863</v>
      </c>
      <c r="AV19" t="s">
        <v>2031</v>
      </c>
    </row>
    <row r="20" spans="1:48" x14ac:dyDescent="0.25">
      <c r="A20" s="14">
        <v>2.299999999999999E-10</v>
      </c>
      <c r="B20" t="s">
        <v>1042</v>
      </c>
      <c r="C20" s="4">
        <v>10</v>
      </c>
      <c r="D20" s="4">
        <v>0</v>
      </c>
      <c r="E20" s="4">
        <v>1</v>
      </c>
      <c r="F20" s="4">
        <v>11</v>
      </c>
      <c r="G20" s="4">
        <v>25.5</v>
      </c>
      <c r="H20" s="4">
        <v>18.96</v>
      </c>
      <c r="I20" s="34">
        <v>869.33226390598122</v>
      </c>
      <c r="J20" s="35">
        <v>16</v>
      </c>
      <c r="K20" s="35">
        <v>14.709076803723818</v>
      </c>
      <c r="L20" s="35">
        <v>6.0585599812304869</v>
      </c>
      <c r="M20" s="35">
        <v>5.6506379504788837</v>
      </c>
      <c r="N20" s="4">
        <v>1.1850000000000001</v>
      </c>
      <c r="O20" s="4">
        <v>26.063829787234038</v>
      </c>
      <c r="P20" s="35">
        <v>3.1803797468354427</v>
      </c>
      <c r="Q20" s="36">
        <f t="shared" si="4"/>
        <v>90.909090909320909</v>
      </c>
      <c r="R20" s="36" t="str">
        <f t="shared" si="5"/>
        <v xml:space="preserve"> </v>
      </c>
      <c r="S20" s="37">
        <f t="shared" si="6"/>
        <v>0.34493670909075935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>
        <f t="shared" si="11"/>
        <v>-0.44134360566073461</v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>
        <f t="shared" si="13"/>
        <v>30</v>
      </c>
      <c r="AC20" s="1">
        <f t="shared" si="22"/>
        <v>30</v>
      </c>
      <c r="AD20" s="1" t="str">
        <f t="shared" si="14"/>
        <v xml:space="preserve"> </v>
      </c>
      <c r="AE20" s="1">
        <f t="shared" si="23"/>
        <v>18</v>
      </c>
      <c r="AF20" s="1" t="str">
        <f t="shared" si="24"/>
        <v xml:space="preserve"> </v>
      </c>
      <c r="AG20" s="38">
        <f t="shared" si="15"/>
        <v>3.1803797470654427</v>
      </c>
      <c r="AH20" s="38" t="str">
        <f t="shared" si="16"/>
        <v xml:space="preserve"> </v>
      </c>
      <c r="AI20" s="1">
        <f t="shared" si="25"/>
        <v>76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1042</v>
      </c>
      <c r="AP20" t="s">
        <v>1244</v>
      </c>
      <c r="AQ20" s="22">
        <v>-3.8450961984465515</v>
      </c>
      <c r="AR20" s="21">
        <v>44.134360566073461</v>
      </c>
      <c r="AS20">
        <v>34.493670886075932</v>
      </c>
      <c r="AT20">
        <v>3.8450961984465515</v>
      </c>
      <c r="AU20">
        <v>-44.134360566073461</v>
      </c>
      <c r="AV20" t="s">
        <v>2032</v>
      </c>
    </row>
    <row r="21" spans="1:48" x14ac:dyDescent="0.25">
      <c r="A21" s="14">
        <v>2.399999999999999E-10</v>
      </c>
      <c r="B21" t="s">
        <v>1189</v>
      </c>
      <c r="C21" s="4">
        <v>14</v>
      </c>
      <c r="D21" s="4">
        <v>0</v>
      </c>
      <c r="E21" s="4">
        <v>2</v>
      </c>
      <c r="F21" s="4">
        <v>16</v>
      </c>
      <c r="G21" s="4">
        <v>10.625</v>
      </c>
      <c r="H21" s="4">
        <v>7.18</v>
      </c>
      <c r="I21" s="34">
        <v>1918.8220595859032</v>
      </c>
      <c r="J21" s="35">
        <v>21.957186544342505</v>
      </c>
      <c r="K21" s="35">
        <v>22.50783699059561</v>
      </c>
      <c r="L21" s="35">
        <v>4.8589926890355812</v>
      </c>
      <c r="M21" s="35">
        <v>4.2183880870307746</v>
      </c>
      <c r="N21" s="4">
        <v>0.32700000000000001</v>
      </c>
      <c r="O21" s="4">
        <v>-45.499999999999993</v>
      </c>
      <c r="P21" s="35">
        <v>8.3565459610027855</v>
      </c>
      <c r="Q21" s="36">
        <f t="shared" si="4"/>
        <v>87.500000000239993</v>
      </c>
      <c r="R21" s="36" t="str">
        <f t="shared" si="5"/>
        <v xml:space="preserve"> </v>
      </c>
      <c r="S21" s="37">
        <f t="shared" si="6"/>
        <v>0.4798050141675767</v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 t="str">
        <f t="shared" si="10"/>
        <v/>
      </c>
      <c r="X21" s="37">
        <f t="shared" si="11"/>
        <v>-0.5519550282266652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18</v>
      </c>
      <c r="AC21" s="1">
        <f t="shared" si="22"/>
        <v>17</v>
      </c>
      <c r="AD21" s="1" t="str">
        <f t="shared" si="14"/>
        <v xml:space="preserve"> </v>
      </c>
      <c r="AE21" s="1">
        <f t="shared" si="23"/>
        <v>27</v>
      </c>
      <c r="AF21" s="1" t="str">
        <f t="shared" si="24"/>
        <v xml:space="preserve"> </v>
      </c>
      <c r="AG21" s="38">
        <f t="shared" si="15"/>
        <v>8.3565459612427855</v>
      </c>
      <c r="AH21" s="38" t="str">
        <f t="shared" si="16"/>
        <v xml:space="preserve"> </v>
      </c>
      <c r="AI21" s="1">
        <f t="shared" si="25"/>
        <v>5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1189</v>
      </c>
      <c r="AP21" t="s">
        <v>1295</v>
      </c>
      <c r="AQ21" s="22">
        <v>-42.50913430903023</v>
      </c>
      <c r="AR21" s="21">
        <v>55.195502822666519</v>
      </c>
      <c r="AS21">
        <v>47.980501392757667</v>
      </c>
      <c r="AT21">
        <v>42.50913430903023</v>
      </c>
      <c r="AU21">
        <v>-55.195502822666519</v>
      </c>
      <c r="AV21" t="s">
        <v>2033</v>
      </c>
    </row>
    <row r="22" spans="1:48" x14ac:dyDescent="0.25">
      <c r="A22" s="14">
        <v>2.4999999999999991E-10</v>
      </c>
      <c r="B22" t="s">
        <v>1094</v>
      </c>
      <c r="C22" s="4">
        <v>7</v>
      </c>
      <c r="D22" s="4">
        <v>0</v>
      </c>
      <c r="E22" s="4">
        <v>3</v>
      </c>
      <c r="F22" s="4">
        <v>10</v>
      </c>
      <c r="G22" s="4">
        <v>6.3000001907348633</v>
      </c>
      <c r="H22" s="4">
        <v>5.0199999999999996</v>
      </c>
      <c r="I22" s="34">
        <v>1116.2912425264465</v>
      </c>
      <c r="J22" s="35">
        <v>10.238128554236299</v>
      </c>
      <c r="K22" s="35">
        <v>8.9553370332563382</v>
      </c>
      <c r="L22" s="35">
        <v>7.1558211521926056</v>
      </c>
      <c r="M22" s="35">
        <v>5.7912386917188581</v>
      </c>
      <c r="N22" s="4">
        <v>0.37</v>
      </c>
      <c r="O22" s="4">
        <v>704.3478260869565</v>
      </c>
      <c r="P22" s="35">
        <v>0.42237448977284231</v>
      </c>
      <c r="Q22" s="36" t="str">
        <f t="shared" si="4"/>
        <v xml:space="preserve"> </v>
      </c>
      <c r="R22" s="36" t="str">
        <f t="shared" si="5"/>
        <v xml:space="preserve"> </v>
      </c>
      <c r="S22" s="37">
        <f t="shared" si="6"/>
        <v>0.25498011792626762</v>
      </c>
      <c r="T22" s="37" t="str">
        <f t="shared" si="7"/>
        <v/>
      </c>
      <c r="U22" s="37" t="str">
        <f t="shared" si="8"/>
        <v/>
      </c>
      <c r="V22" s="37">
        <f t="shared" si="9"/>
        <v>-0.3355128471207931</v>
      </c>
      <c r="W22" s="37" t="str">
        <f t="shared" si="10"/>
        <v/>
      </c>
      <c r="X22" s="37">
        <f t="shared" si="11"/>
        <v>-0.34016577275700244</v>
      </c>
      <c r="Y22" s="1" t="str">
        <f t="shared" si="20"/>
        <v xml:space="preserve"> </v>
      </c>
      <c r="Z22" s="1">
        <f t="shared" si="12"/>
        <v>26</v>
      </c>
      <c r="AA22" s="1" t="str">
        <f t="shared" si="21"/>
        <v xml:space="preserve"> </v>
      </c>
      <c r="AB22" s="1">
        <f t="shared" si="13"/>
        <v>34</v>
      </c>
      <c r="AC22" s="1">
        <f t="shared" si="22"/>
        <v>51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1094</v>
      </c>
      <c r="AP22" t="s">
        <v>1242</v>
      </c>
      <c r="AQ22" s="22">
        <v>33.551284712079308</v>
      </c>
      <c r="AR22" s="21">
        <v>34.016577275700243</v>
      </c>
      <c r="AS22">
        <v>25.49801176762676</v>
      </c>
      <c r="AT22">
        <v>-33.551284712079308</v>
      </c>
      <c r="AU22">
        <v>-34.016577275700243</v>
      </c>
      <c r="AV22" t="s">
        <v>2034</v>
      </c>
    </row>
    <row r="23" spans="1:48" x14ac:dyDescent="0.25">
      <c r="A23" s="14">
        <v>2.5999999999999993E-10</v>
      </c>
      <c r="B23" t="s">
        <v>1129</v>
      </c>
      <c r="C23" s="4">
        <v>2</v>
      </c>
      <c r="D23" s="4">
        <v>0</v>
      </c>
      <c r="E23" s="4">
        <v>2</v>
      </c>
      <c r="F23" s="4">
        <v>4</v>
      </c>
      <c r="G23" s="4">
        <v>24.5</v>
      </c>
      <c r="H23" s="4">
        <v>18.760000000000002</v>
      </c>
      <c r="I23" s="34">
        <v>1302.0928351035727</v>
      </c>
      <c r="J23" s="35">
        <v>20.775193798449614</v>
      </c>
      <c r="K23" s="35">
        <v>16.528634361233483</v>
      </c>
      <c r="L23" s="35">
        <v>12.725344103392569</v>
      </c>
      <c r="M23" s="35">
        <v>10.008879288437104</v>
      </c>
      <c r="N23" s="4">
        <v>1.135</v>
      </c>
      <c r="O23" s="4">
        <v>15.816326530612249</v>
      </c>
      <c r="P23" s="35" t="s">
        <v>137</v>
      </c>
      <c r="Q23" s="36" t="str">
        <f t="shared" si="4"/>
        <v xml:space="preserve"> </v>
      </c>
      <c r="R23" s="36" t="str">
        <f t="shared" si="5"/>
        <v xml:space="preserve"> </v>
      </c>
      <c r="S23" s="37">
        <f t="shared" si="6"/>
        <v>0.30597014951373125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/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>
        <f t="shared" si="22"/>
        <v>38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1129</v>
      </c>
      <c r="AP23" t="s">
        <v>1244</v>
      </c>
      <c r="AQ23" s="22">
        <v>-34.837624908835643</v>
      </c>
      <c r="AR23" s="21">
        <v>-17.339679322344104</v>
      </c>
      <c r="AS23">
        <v>30.597014925373124</v>
      </c>
      <c r="AT23">
        <v>34.837624908835643</v>
      </c>
      <c r="AU23">
        <v>17.339679322344104</v>
      </c>
      <c r="AV23" t="s">
        <v>2035</v>
      </c>
    </row>
    <row r="24" spans="1:48" x14ac:dyDescent="0.25">
      <c r="A24" s="14">
        <v>2.6999999999999995E-10</v>
      </c>
      <c r="B24" t="s">
        <v>1133</v>
      </c>
      <c r="C24" s="4">
        <v>9</v>
      </c>
      <c r="D24" s="4">
        <v>0</v>
      </c>
      <c r="E24" s="4">
        <v>2</v>
      </c>
      <c r="F24" s="4">
        <v>11</v>
      </c>
      <c r="G24" s="4">
        <v>92</v>
      </c>
      <c r="H24" s="4">
        <v>79.98</v>
      </c>
      <c r="I24" s="34">
        <v>34064.236941657677</v>
      </c>
      <c r="J24" s="35">
        <v>18.042797006538461</v>
      </c>
      <c r="K24" s="35">
        <v>18.26116671312289</v>
      </c>
      <c r="L24" s="35">
        <v>11.987949255766978</v>
      </c>
      <c r="M24" s="35">
        <v>11.003758400197174</v>
      </c>
      <c r="N24" s="4">
        <v>3.3050000000000002</v>
      </c>
      <c r="O24" s="4">
        <v>-0.45180722891566638</v>
      </c>
      <c r="P24" s="35">
        <v>0.77874966489281994</v>
      </c>
      <c r="Q24" s="36">
        <f t="shared" si="4"/>
        <v>81.818181818451819</v>
      </c>
      <c r="R24" s="36" t="str">
        <f t="shared" si="5"/>
        <v xml:space="preserve"> </v>
      </c>
      <c r="S24" s="37">
        <f t="shared" si="6"/>
        <v>0.15028757216297325</v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>
        <f t="shared" si="22"/>
        <v>86</v>
      </c>
      <c r="AD24" s="1" t="str">
        <f t="shared" si="14"/>
        <v xml:space="preserve"> </v>
      </c>
      <c r="AE24" s="1">
        <f t="shared" si="23"/>
        <v>40</v>
      </c>
      <c r="AF24" s="1" t="str">
        <f t="shared" si="24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si="25"/>
        <v xml:space="preserve"> 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1133</v>
      </c>
      <c r="AP24" t="s">
        <v>1239</v>
      </c>
      <c r="AQ24" s="22">
        <v>-17.103499427064371</v>
      </c>
      <c r="AR24" s="21">
        <v>-10.540203076254384</v>
      </c>
      <c r="AS24">
        <v>15.028757189297327</v>
      </c>
      <c r="AT24">
        <v>17.103499427064371</v>
      </c>
      <c r="AU24">
        <v>10.540203076254384</v>
      </c>
      <c r="AV24" t="s">
        <v>2036</v>
      </c>
    </row>
    <row r="25" spans="1:48" x14ac:dyDescent="0.25">
      <c r="A25" s="14">
        <v>2.7999999999999996E-10</v>
      </c>
      <c r="B25" t="s">
        <v>1139</v>
      </c>
      <c r="C25" s="4">
        <v>7</v>
      </c>
      <c r="D25" s="4">
        <v>0</v>
      </c>
      <c r="E25" s="4">
        <v>1</v>
      </c>
      <c r="F25" s="4">
        <v>8</v>
      </c>
      <c r="G25" s="4">
        <v>23</v>
      </c>
      <c r="H25" s="4">
        <v>17.07</v>
      </c>
      <c r="I25" s="34">
        <v>1647.4641847872019</v>
      </c>
      <c r="J25" s="35">
        <v>21.310861423220974</v>
      </c>
      <c r="K25" s="35">
        <v>19.441913439635535</v>
      </c>
      <c r="L25" s="35">
        <v>17.398058436271135</v>
      </c>
      <c r="M25" s="35">
        <v>12.70210599078341</v>
      </c>
      <c r="N25" s="4">
        <v>0.878</v>
      </c>
      <c r="O25" s="4">
        <v>8.3950617283950546</v>
      </c>
      <c r="P25" s="35" t="s">
        <v>137</v>
      </c>
      <c r="Q25" s="36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>87.500000000279996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>
        <f t="shared" ref="S25:S88" si="31">IF(ISERROR((IF((G25/H25-1)&gt;($S$5/100),(G25/H25-1)+A25,"")))=TRUE," ",((IF((G25/H25-1)&gt;($S$5/100),(G25/H25-1)+A25,""))))</f>
        <v>0.3473930875676392</v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>
        <f t="shared" ref="AC25:AC88" si="41">IF(ISERROR((RANK(S25,S$7:S$184,0)))=TRUE," ",((RANK(S25,S$7:S$184,0))))</f>
        <v>29</v>
      </c>
      <c r="AD25" s="1" t="str">
        <f t="shared" ref="AD25:AD88" si="42">IF(ISERROR((RANK(T25,T$7:T$184,1)))=TRUE," ",((RANK(T25,T$7:T$184,1))))</f>
        <v xml:space="preserve"> </v>
      </c>
      <c r="AE25" s="1">
        <f t="shared" ref="AE25:AE88" si="43">IF(ISERROR((RANK(Q25,Q$7:Q$184,0)))=TRUE," ",((RANK(Q25,Q$7:Q$184,0))))</f>
        <v>26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 t="str">
        <f t="shared" ref="AL25:AL88" si="50">IF(ISERROR((IF(O25&lt;$AL$5,O25+A25," ")))=TRUE," ",((IF(O25&lt;$AL$5,O25+A25," "))))</f>
        <v xml:space="preserve"> </v>
      </c>
      <c r="AM25" s="1" t="str">
        <f t="shared" ref="AM25:AM88" si="51">IF(ISERROR((RANK(AK25,AK$7:AK$184,0)))=TRUE," ",((RANK(AK25,AK$7:AK$184,0))))</f>
        <v xml:space="preserve"> </v>
      </c>
      <c r="AN25" s="1" t="str">
        <f t="shared" ref="AN25:AN88" si="52">IF(ISERROR((RANK(AL25,AL$7:AL$184,0)))=TRUE," ",((RANK(AL25,AL$7:AL$184,0))))</f>
        <v xml:space="preserve"> </v>
      </c>
      <c r="AO25" t="s">
        <v>1139</v>
      </c>
      <c r="AP25" t="s">
        <v>1248</v>
      </c>
      <c r="AQ25" s="22">
        <v>-38.314278410384105</v>
      </c>
      <c r="AR25" s="21">
        <v>-60.42651429749553</v>
      </c>
      <c r="AS25">
        <v>34.739308728763916</v>
      </c>
      <c r="AT25">
        <v>38.314278410384105</v>
      </c>
      <c r="AU25">
        <v>60.42651429749553</v>
      </c>
      <c r="AV25" t="s">
        <v>2037</v>
      </c>
    </row>
    <row r="26" spans="1:48" x14ac:dyDescent="0.25">
      <c r="A26" s="14">
        <v>2.8999999999999998E-10</v>
      </c>
      <c r="B26" t="s">
        <v>1116</v>
      </c>
      <c r="C26" s="4">
        <v>4</v>
      </c>
      <c r="D26" s="4">
        <v>0</v>
      </c>
      <c r="E26" s="4">
        <v>6</v>
      </c>
      <c r="F26" s="4">
        <v>10</v>
      </c>
      <c r="G26" s="4">
        <v>13</v>
      </c>
      <c r="H26" s="4">
        <v>12.38</v>
      </c>
      <c r="I26" s="34">
        <v>1319.8640960613975</v>
      </c>
      <c r="J26" s="35" t="s">
        <v>1238</v>
      </c>
      <c r="K26" s="35" t="s">
        <v>1238</v>
      </c>
      <c r="L26" s="35">
        <v>16.028745303243355</v>
      </c>
      <c r="M26" s="35">
        <v>17.229738053097346</v>
      </c>
      <c r="N26" s="4" t="s">
        <v>132</v>
      </c>
      <c r="O26" s="4" t="s">
        <v>132</v>
      </c>
      <c r="P26" s="35">
        <v>4.3618739903069468</v>
      </c>
      <c r="Q26" s="36" t="str">
        <f t="shared" si="29"/>
        <v xml:space="preserve"> </v>
      </c>
      <c r="R26" s="36" t="str">
        <f t="shared" si="30"/>
        <v xml:space="preserve"> </v>
      </c>
      <c r="S26" s="37" t="str">
        <f t="shared" si="31"/>
        <v/>
      </c>
      <c r="T26" s="37" t="str">
        <f t="shared" si="32"/>
        <v/>
      </c>
      <c r="U26" s="37" t="str">
        <f t="shared" si="33"/>
        <v xml:space="preserve"> </v>
      </c>
      <c r="V26" s="37" t="str">
        <f t="shared" si="34"/>
        <v xml:space="preserve"> </v>
      </c>
      <c r="W26" s="37" t="str">
        <f t="shared" si="35"/>
        <v/>
      </c>
      <c r="X26" s="37" t="str">
        <f t="shared" si="36"/>
        <v/>
      </c>
      <c r="Y26" s="1" t="str">
        <f t="shared" si="37"/>
        <v xml:space="preserve"> </v>
      </c>
      <c r="Z26" s="1" t="str">
        <f t="shared" si="38"/>
        <v xml:space="preserve"> </v>
      </c>
      <c r="AA26" s="1" t="str">
        <f t="shared" si="39"/>
        <v xml:space="preserve"> </v>
      </c>
      <c r="AB26" s="1" t="str">
        <f t="shared" si="40"/>
        <v xml:space="preserve"> </v>
      </c>
      <c r="AC26" s="1" t="str">
        <f t="shared" si="41"/>
        <v xml:space="preserve"> </v>
      </c>
      <c r="AD26" s="1" t="str">
        <f t="shared" si="42"/>
        <v xml:space="preserve"> </v>
      </c>
      <c r="AE26" s="1" t="str">
        <f t="shared" si="43"/>
        <v xml:space="preserve"> </v>
      </c>
      <c r="AF26" s="1" t="str">
        <f t="shared" si="44"/>
        <v xml:space="preserve"> </v>
      </c>
      <c r="AG26" s="38">
        <f t="shared" si="45"/>
        <v>4.3618739905969468</v>
      </c>
      <c r="AH26" s="38" t="str">
        <f t="shared" si="46"/>
        <v xml:space="preserve"> </v>
      </c>
      <c r="AI26" s="1">
        <f t="shared" si="47"/>
        <v>56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1116</v>
      </c>
      <c r="AP26" t="s">
        <v>1254</v>
      </c>
      <c r="AQ26" s="22" t="e">
        <v>#VALUE!</v>
      </c>
      <c r="AR26" s="21">
        <v>-47.800155228861918</v>
      </c>
      <c r="AS26">
        <v>5.0080775444264924</v>
      </c>
      <c r="AT26" t="e">
        <v>#VALUE!</v>
      </c>
      <c r="AU26">
        <v>47.800155228861918</v>
      </c>
      <c r="AV26" t="s">
        <v>2038</v>
      </c>
    </row>
    <row r="27" spans="1:48" x14ac:dyDescent="0.25">
      <c r="A27" s="14">
        <v>3E-10</v>
      </c>
      <c r="B27" t="s">
        <v>1151</v>
      </c>
      <c r="C27" s="4">
        <v>6</v>
      </c>
      <c r="D27" s="4">
        <v>1</v>
      </c>
      <c r="E27" s="4">
        <v>1</v>
      </c>
      <c r="F27" s="4">
        <v>8</v>
      </c>
      <c r="G27" s="4">
        <v>52.75</v>
      </c>
      <c r="H27" s="4">
        <v>42.2</v>
      </c>
      <c r="I27" s="34">
        <v>1135.5257977161605</v>
      </c>
      <c r="J27" s="35">
        <v>21.163490471414246</v>
      </c>
      <c r="K27" s="35">
        <v>15.251174557282257</v>
      </c>
      <c r="L27" s="35">
        <v>9.0745808297567958</v>
      </c>
      <c r="M27" s="35">
        <v>7.546855443188579</v>
      </c>
      <c r="N27" s="4">
        <v>1.994</v>
      </c>
      <c r="O27" s="4">
        <v>8.9617486338797772</v>
      </c>
      <c r="P27" s="35">
        <v>1.3507109004739337</v>
      </c>
      <c r="Q27" s="36">
        <f t="shared" si="29"/>
        <v>75.000000000300005</v>
      </c>
      <c r="R27" s="36" t="str">
        <f t="shared" si="30"/>
        <v xml:space="preserve"> </v>
      </c>
      <c r="S27" s="37">
        <f t="shared" si="31"/>
        <v>0.25000000030000002</v>
      </c>
      <c r="T27" s="37" t="str">
        <f t="shared" si="32"/>
        <v/>
      </c>
      <c r="U27" s="37" t="str">
        <f t="shared" si="33"/>
        <v/>
      </c>
      <c r="V27" s="37" t="str">
        <f t="shared" si="34"/>
        <v/>
      </c>
      <c r="W27" s="37" t="str">
        <f t="shared" si="35"/>
        <v/>
      </c>
      <c r="X27" s="37" t="str">
        <f t="shared" si="36"/>
        <v/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>
        <f t="shared" si="41"/>
        <v>54</v>
      </c>
      <c r="AD27" s="1" t="str">
        <f t="shared" si="42"/>
        <v xml:space="preserve"> </v>
      </c>
      <c r="AE27" s="1">
        <f t="shared" si="43"/>
        <v>62</v>
      </c>
      <c r="AF27" s="1" t="str">
        <f t="shared" si="44"/>
        <v xml:space="preserve"> </v>
      </c>
      <c r="AG27" s="38" t="str">
        <f t="shared" si="45"/>
        <v xml:space="preserve"> </v>
      </c>
      <c r="AH27" s="38" t="str">
        <f t="shared" si="46"/>
        <v xml:space="preserve"> </v>
      </c>
      <c r="AI27" s="1" t="str">
        <f t="shared" si="47"/>
        <v xml:space="preserve"> 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1151</v>
      </c>
      <c r="AP27" t="s">
        <v>1244</v>
      </c>
      <c r="AQ27" s="22">
        <v>-37.357793993682463</v>
      </c>
      <c r="AR27" s="21">
        <v>16.323802649511354</v>
      </c>
      <c r="AS27">
        <v>25</v>
      </c>
      <c r="AT27">
        <v>37.357793993682463</v>
      </c>
      <c r="AU27">
        <v>-16.323802649511354</v>
      </c>
      <c r="AV27" t="s">
        <v>2039</v>
      </c>
    </row>
    <row r="28" spans="1:48" x14ac:dyDescent="0.25">
      <c r="A28" s="14">
        <v>3.1000000000000002E-10</v>
      </c>
      <c r="B28" t="s">
        <v>960</v>
      </c>
      <c r="C28" s="4">
        <v>9</v>
      </c>
      <c r="D28" s="4">
        <v>0</v>
      </c>
      <c r="E28" s="4">
        <v>1</v>
      </c>
      <c r="F28" s="4">
        <v>10</v>
      </c>
      <c r="G28" s="4">
        <v>74.603500366210937</v>
      </c>
      <c r="H28" s="4">
        <v>69.930000000000007</v>
      </c>
      <c r="I28" s="34">
        <v>52547.038843668255</v>
      </c>
      <c r="J28" s="35">
        <v>23.557765547200972</v>
      </c>
      <c r="K28" s="35">
        <v>22.551023429799223</v>
      </c>
      <c r="L28" s="35">
        <v>18.258146431881372</v>
      </c>
      <c r="M28" s="35">
        <v>26.367243591063524</v>
      </c>
      <c r="N28" s="4">
        <v>2.2400000000000002</v>
      </c>
      <c r="O28" s="4">
        <v>-51.504654687161718</v>
      </c>
      <c r="P28" s="35">
        <v>1.2696753529439953</v>
      </c>
      <c r="Q28" s="36">
        <f t="shared" si="29"/>
        <v>90.000000000309996</v>
      </c>
      <c r="R28" s="36" t="str">
        <f t="shared" si="30"/>
        <v xml:space="preserve"> </v>
      </c>
      <c r="S28" s="37" t="str">
        <f t="shared" si="31"/>
        <v/>
      </c>
      <c r="T28" s="37" t="str">
        <f t="shared" si="32"/>
        <v/>
      </c>
      <c r="U28" s="37" t="str">
        <f t="shared" si="33"/>
        <v/>
      </c>
      <c r="V28" s="37" t="str">
        <f t="shared" si="34"/>
        <v/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 t="str">
        <f t="shared" si="41"/>
        <v xml:space="preserve"> </v>
      </c>
      <c r="AD28" s="1" t="str">
        <f t="shared" si="42"/>
        <v xml:space="preserve"> </v>
      </c>
      <c r="AE28" s="1">
        <f t="shared" si="43"/>
        <v>19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>
        <f t="shared" si="50"/>
        <v>-51.504654686851715</v>
      </c>
      <c r="AM28" s="1" t="str">
        <f t="shared" si="51"/>
        <v xml:space="preserve"> </v>
      </c>
      <c r="AN28" s="1">
        <f t="shared" si="52"/>
        <v>1</v>
      </c>
      <c r="AO28" t="s">
        <v>960</v>
      </c>
      <c r="AP28" t="s">
        <v>1246</v>
      </c>
      <c r="AQ28" s="22">
        <v>-52.897401841845927</v>
      </c>
      <c r="AR28" s="21">
        <v>-68.357337132140671</v>
      </c>
      <c r="AS28">
        <v>6.6831122067938287</v>
      </c>
      <c r="AT28">
        <v>52.897401841845927</v>
      </c>
      <c r="AU28">
        <v>68.357337132140671</v>
      </c>
      <c r="AV28" t="s">
        <v>2040</v>
      </c>
    </row>
    <row r="29" spans="1:48" x14ac:dyDescent="0.25">
      <c r="A29" s="14">
        <v>3.2000000000000003E-10</v>
      </c>
      <c r="B29" t="s">
        <v>1064</v>
      </c>
      <c r="C29" s="4">
        <v>5</v>
      </c>
      <c r="D29" s="4">
        <v>2</v>
      </c>
      <c r="E29" s="4">
        <v>7</v>
      </c>
      <c r="F29" s="4">
        <v>14</v>
      </c>
      <c r="G29" s="4">
        <v>12.291824340820313</v>
      </c>
      <c r="H29" s="4">
        <v>10.07</v>
      </c>
      <c r="I29" s="34">
        <v>4166.1737805248658</v>
      </c>
      <c r="J29" s="35" t="s">
        <v>1238</v>
      </c>
      <c r="K29" s="35" t="s">
        <v>1238</v>
      </c>
      <c r="L29" s="35">
        <v>25.447090239410681</v>
      </c>
      <c r="M29" s="35">
        <v>36.418458159455305</v>
      </c>
      <c r="N29" s="4">
        <v>7.0000000000000007E-2</v>
      </c>
      <c r="O29" s="4">
        <v>-70.833333333333329</v>
      </c>
      <c r="P29" s="35" t="s">
        <v>137</v>
      </c>
      <c r="Q29" s="36" t="str">
        <f t="shared" si="29"/>
        <v xml:space="preserve"> </v>
      </c>
      <c r="R29" s="36" t="str">
        <f t="shared" si="30"/>
        <v xml:space="preserve"> </v>
      </c>
      <c r="S29" s="37">
        <f t="shared" si="31"/>
        <v>0.22063796862390392</v>
      </c>
      <c r="T29" s="37" t="str">
        <f t="shared" si="32"/>
        <v/>
      </c>
      <c r="U29" s="37" t="str">
        <f t="shared" si="33"/>
        <v xml:space="preserve"> </v>
      </c>
      <c r="V29" s="37" t="str">
        <f t="shared" si="34"/>
        <v xml:space="preserve"> </v>
      </c>
      <c r="W29" s="37" t="str">
        <f t="shared" si="35"/>
        <v/>
      </c>
      <c r="X29" s="37" t="str">
        <f t="shared" si="36"/>
        <v/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 t="str">
        <f t="shared" si="40"/>
        <v xml:space="preserve"> </v>
      </c>
      <c r="AC29" s="1">
        <f t="shared" si="41"/>
        <v>59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 t="str">
        <f t="shared" si="45"/>
        <v xml:space="preserve"> </v>
      </c>
      <c r="AH29" s="38" t="str">
        <f t="shared" si="46"/>
        <v xml:space="preserve"> </v>
      </c>
      <c r="AI29" s="1" t="str">
        <f t="shared" si="47"/>
        <v xml:space="preserve"> </v>
      </c>
      <c r="AJ29" s="1" t="str">
        <f t="shared" si="48"/>
        <v xml:space="preserve"> </v>
      </c>
      <c r="AK29" s="25" t="str">
        <f t="shared" si="49"/>
        <v xml:space="preserve"> </v>
      </c>
      <c r="AL29" s="25">
        <f t="shared" si="50"/>
        <v>-70.833333333013329</v>
      </c>
      <c r="AM29" s="1" t="str">
        <f t="shared" si="51"/>
        <v xml:space="preserve"> </v>
      </c>
      <c r="AN29" s="1">
        <f t="shared" si="52"/>
        <v>4</v>
      </c>
      <c r="AO29" t="s">
        <v>1064</v>
      </c>
      <c r="AP29" t="s">
        <v>1293</v>
      </c>
      <c r="AQ29" s="22" t="e">
        <v>#VALUE!</v>
      </c>
      <c r="AR29" s="21">
        <v>-134.64618199072106</v>
      </c>
      <c r="AS29">
        <v>22.063796830390391</v>
      </c>
      <c r="AT29" t="e">
        <v>#VALUE!</v>
      </c>
      <c r="AU29">
        <v>134.64618199072106</v>
      </c>
      <c r="AV29" t="s">
        <v>2041</v>
      </c>
    </row>
    <row r="30" spans="1:48" x14ac:dyDescent="0.25">
      <c r="A30" s="14">
        <v>3.3000000000000005E-10</v>
      </c>
      <c r="B30" t="s">
        <v>1136</v>
      </c>
      <c r="C30" s="4">
        <v>15</v>
      </c>
      <c r="D30" s="4">
        <v>0</v>
      </c>
      <c r="E30" s="4">
        <v>5</v>
      </c>
      <c r="F30" s="4">
        <v>20</v>
      </c>
      <c r="G30" s="4">
        <v>3.125</v>
      </c>
      <c r="H30" s="4">
        <v>1.86</v>
      </c>
      <c r="I30" s="34">
        <v>3427.3643496810228</v>
      </c>
      <c r="J30" s="35" t="s">
        <v>1238</v>
      </c>
      <c r="K30" s="35">
        <v>16.910382736584797</v>
      </c>
      <c r="L30" s="35">
        <v>9.8190231054894532</v>
      </c>
      <c r="M30" s="35">
        <v>7.1438693761484577</v>
      </c>
      <c r="N30" s="4">
        <v>-9.4E-2</v>
      </c>
      <c r="O30" s="4" t="s">
        <v>132</v>
      </c>
      <c r="P30" s="35">
        <v>7.1247309766789918E-2</v>
      </c>
      <c r="Q30" s="36">
        <f t="shared" si="29"/>
        <v>75.000000000330004</v>
      </c>
      <c r="R30" s="36" t="str">
        <f t="shared" si="30"/>
        <v xml:space="preserve"> </v>
      </c>
      <c r="S30" s="37">
        <f t="shared" si="31"/>
        <v>0.6801075272117203</v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>
        <f t="shared" si="41"/>
        <v>9</v>
      </c>
      <c r="AD30" s="1" t="str">
        <f t="shared" si="42"/>
        <v xml:space="preserve"> </v>
      </c>
      <c r="AE30" s="1">
        <f t="shared" si="43"/>
        <v>61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 t="str">
        <f t="shared" si="50"/>
        <v xml:space="preserve"> </v>
      </c>
      <c r="AM30" s="1" t="str">
        <f t="shared" si="51"/>
        <v xml:space="preserve"> </v>
      </c>
      <c r="AN30" s="1" t="str">
        <f t="shared" si="52"/>
        <v xml:space="preserve"> </v>
      </c>
      <c r="AO30" t="s">
        <v>1136</v>
      </c>
      <c r="AP30" t="s">
        <v>1244</v>
      </c>
      <c r="AQ30" s="22" t="e">
        <v>#VALUE!</v>
      </c>
      <c r="AR30" s="21">
        <v>9.4593424668450226</v>
      </c>
      <c r="AS30">
        <v>68.010752688172033</v>
      </c>
      <c r="AT30" t="e">
        <v>#VALUE!</v>
      </c>
      <c r="AU30">
        <v>-9.4593424668450226</v>
      </c>
      <c r="AV30" t="s">
        <v>2042</v>
      </c>
    </row>
    <row r="31" spans="1:48" x14ac:dyDescent="0.25">
      <c r="A31" s="14">
        <v>3.4000000000000007E-10</v>
      </c>
      <c r="B31" t="s">
        <v>1146</v>
      </c>
      <c r="C31" s="4">
        <v>2</v>
      </c>
      <c r="D31" s="4">
        <v>0</v>
      </c>
      <c r="E31" s="4">
        <v>3</v>
      </c>
      <c r="F31" s="4">
        <v>5</v>
      </c>
      <c r="G31" s="4">
        <v>61.654998779296875</v>
      </c>
      <c r="H31" s="4">
        <v>49.75</v>
      </c>
      <c r="I31" s="34">
        <v>5413.0454903212758</v>
      </c>
      <c r="J31" s="35">
        <v>8.6901630220831816</v>
      </c>
      <c r="K31" s="35">
        <v>6.4064000435835053</v>
      </c>
      <c r="L31" s="35">
        <v>22.840542935395518</v>
      </c>
      <c r="M31" s="35">
        <v>17.790215208934622</v>
      </c>
      <c r="N31" s="4">
        <v>4.32</v>
      </c>
      <c r="O31" s="4">
        <v>32.515337423312886</v>
      </c>
      <c r="P31" s="35">
        <v>0.66592962897602637</v>
      </c>
      <c r="Q31" s="36" t="str">
        <f t="shared" si="29"/>
        <v xml:space="preserve"> </v>
      </c>
      <c r="R31" s="36" t="str">
        <f t="shared" si="30"/>
        <v xml:space="preserve"> </v>
      </c>
      <c r="S31" s="37">
        <f t="shared" si="31"/>
        <v>0.23929645821531406</v>
      </c>
      <c r="T31" s="37" t="str">
        <f t="shared" si="32"/>
        <v/>
      </c>
      <c r="U31" s="37" t="str">
        <f t="shared" si="33"/>
        <v/>
      </c>
      <c r="V31" s="37">
        <f t="shared" si="34"/>
        <v>-0.43598074061974312</v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>
        <f t="shared" si="38"/>
        <v>13</v>
      </c>
      <c r="AA31" s="1" t="str">
        <f t="shared" si="39"/>
        <v xml:space="preserve"> </v>
      </c>
      <c r="AB31" s="1" t="str">
        <f t="shared" si="40"/>
        <v xml:space="preserve"> </v>
      </c>
      <c r="AC31" s="1">
        <f t="shared" si="41"/>
        <v>56</v>
      </c>
      <c r="AD31" s="1" t="str">
        <f t="shared" si="42"/>
        <v xml:space="preserve"> </v>
      </c>
      <c r="AE31" s="1" t="str">
        <f t="shared" si="43"/>
        <v xml:space="preserve"> 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 t="str">
        <f t="shared" si="50"/>
        <v xml:space="preserve"> </v>
      </c>
      <c r="AM31" s="1" t="str">
        <f t="shared" si="51"/>
        <v xml:space="preserve"> </v>
      </c>
      <c r="AN31" s="1" t="str">
        <f t="shared" si="52"/>
        <v xml:space="preserve"> </v>
      </c>
      <c r="AO31" t="s">
        <v>1146</v>
      </c>
      <c r="AP31" t="s">
        <v>1244</v>
      </c>
      <c r="AQ31" s="22">
        <v>43.598074061974316</v>
      </c>
      <c r="AR31" s="21">
        <v>-110.61135650335996</v>
      </c>
      <c r="AS31">
        <v>23.929645787531406</v>
      </c>
      <c r="AT31">
        <v>-43.598074061974316</v>
      </c>
      <c r="AU31">
        <v>110.61135650335996</v>
      </c>
      <c r="AV31" t="s">
        <v>2043</v>
      </c>
    </row>
    <row r="32" spans="1:48" x14ac:dyDescent="0.25">
      <c r="A32" s="14">
        <v>3.5000000000000008E-10</v>
      </c>
      <c r="B32" t="s">
        <v>996</v>
      </c>
      <c r="C32" s="4">
        <v>10</v>
      </c>
      <c r="D32" s="4">
        <v>1</v>
      </c>
      <c r="E32" s="4">
        <v>2</v>
      </c>
      <c r="F32" s="4">
        <v>13</v>
      </c>
      <c r="G32" s="4">
        <v>23.723098754882813</v>
      </c>
      <c r="H32" s="4">
        <v>17.670000000000002</v>
      </c>
      <c r="I32" s="34">
        <v>1795.2518245063684</v>
      </c>
      <c r="J32" s="35" t="s">
        <v>1238</v>
      </c>
      <c r="K32" s="35">
        <v>27.435878164191593</v>
      </c>
      <c r="L32" s="35">
        <v>9.9180487804878048</v>
      </c>
      <c r="M32" s="35">
        <v>9.3674198685184269</v>
      </c>
      <c r="N32" s="4">
        <v>0.309</v>
      </c>
      <c r="O32" s="4">
        <v>60.9375</v>
      </c>
      <c r="P32" s="35">
        <v>1.9124277884769925</v>
      </c>
      <c r="Q32" s="36">
        <f t="shared" si="29"/>
        <v>76.923076923426919</v>
      </c>
      <c r="R32" s="36" t="str">
        <f t="shared" si="30"/>
        <v xml:space="preserve"> </v>
      </c>
      <c r="S32" s="37">
        <f t="shared" si="31"/>
        <v>0.34256359711756129</v>
      </c>
      <c r="T32" s="37" t="str">
        <f t="shared" si="32"/>
        <v/>
      </c>
      <c r="U32" s="37" t="str">
        <f t="shared" si="33"/>
        <v xml:space="preserve"> </v>
      </c>
      <c r="V32" s="37" t="str">
        <f t="shared" si="34"/>
        <v xml:space="preserve"> </v>
      </c>
      <c r="W32" s="37" t="str">
        <f t="shared" si="35"/>
        <v/>
      </c>
      <c r="X32" s="37" t="str">
        <f t="shared" si="36"/>
        <v/>
      </c>
      <c r="Y32" s="1" t="str">
        <f t="shared" si="37"/>
        <v xml:space="preserve"> </v>
      </c>
      <c r="Z32" s="1" t="str">
        <f t="shared" si="38"/>
        <v xml:space="preserve"> </v>
      </c>
      <c r="AA32" s="1" t="str">
        <f t="shared" si="39"/>
        <v xml:space="preserve"> </v>
      </c>
      <c r="AB32" s="1" t="str">
        <f t="shared" si="40"/>
        <v xml:space="preserve"> </v>
      </c>
      <c r="AC32" s="1">
        <f t="shared" si="41"/>
        <v>31</v>
      </c>
      <c r="AD32" s="1" t="str">
        <f t="shared" si="42"/>
        <v xml:space="preserve"> </v>
      </c>
      <c r="AE32" s="1">
        <f t="shared" si="43"/>
        <v>54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>
        <f t="shared" si="49"/>
        <v>60.937500000349999</v>
      </c>
      <c r="AL32" s="25" t="str">
        <f t="shared" si="50"/>
        <v xml:space="preserve"> </v>
      </c>
      <c r="AM32" s="1">
        <f t="shared" si="51"/>
        <v>9</v>
      </c>
      <c r="AN32" s="1" t="str">
        <f t="shared" si="52"/>
        <v xml:space="preserve"> </v>
      </c>
      <c r="AO32" t="s">
        <v>996</v>
      </c>
      <c r="AP32" t="s">
        <v>1239</v>
      </c>
      <c r="AQ32" s="22" t="e">
        <v>#VALUE!</v>
      </c>
      <c r="AR32" s="21">
        <v>8.5462323100919733</v>
      </c>
      <c r="AS32">
        <v>34.256359676756134</v>
      </c>
      <c r="AT32" t="e">
        <v>#VALUE!</v>
      </c>
      <c r="AU32">
        <v>-8.5462323100919733</v>
      </c>
      <c r="AV32" t="s">
        <v>2044</v>
      </c>
    </row>
    <row r="33" spans="1:48" x14ac:dyDescent="0.25">
      <c r="A33" s="14">
        <v>3.600000000000001E-10</v>
      </c>
      <c r="B33" t="s">
        <v>1112</v>
      </c>
      <c r="C33" s="4">
        <v>6</v>
      </c>
      <c r="D33" s="4">
        <v>2</v>
      </c>
      <c r="E33" s="4">
        <v>11</v>
      </c>
      <c r="F33" s="4">
        <v>19</v>
      </c>
      <c r="G33" s="4">
        <v>62</v>
      </c>
      <c r="H33" s="4">
        <v>62.95</v>
      </c>
      <c r="I33" s="34">
        <v>42755.952234240263</v>
      </c>
      <c r="J33" s="35">
        <v>17.787510596213618</v>
      </c>
      <c r="K33" s="35">
        <v>17.054998645353564</v>
      </c>
      <c r="L33" s="35">
        <v>8.670568433983199</v>
      </c>
      <c r="M33" s="35">
        <v>8.4333568791828117</v>
      </c>
      <c r="N33" s="4">
        <v>3.5390000000000001</v>
      </c>
      <c r="O33" s="4">
        <v>0.82621082621082365</v>
      </c>
      <c r="P33" s="35">
        <v>5.248610007942812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/>
      </c>
      <c r="V33" s="37" t="str">
        <f t="shared" si="34"/>
        <v/>
      </c>
      <c r="W33" s="37" t="str">
        <f t="shared" si="35"/>
        <v/>
      </c>
      <c r="X33" s="37" t="str">
        <f t="shared" si="36"/>
        <v/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 t="str">
        <f t="shared" si="40"/>
        <v xml:space="preserve"> 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5.248610008302812</v>
      </c>
      <c r="AH33" s="38" t="str">
        <f t="shared" si="46"/>
        <v xml:space="preserve"> </v>
      </c>
      <c r="AI33" s="1">
        <f t="shared" si="47"/>
        <v>35</v>
      </c>
      <c r="AJ33" s="1" t="str">
        <f t="shared" si="48"/>
        <v xml:space="preserve"> </v>
      </c>
      <c r="AK33" s="25" t="str">
        <f t="shared" si="49"/>
        <v xml:space="preserve"> </v>
      </c>
      <c r="AL33" s="25" t="str">
        <f t="shared" si="50"/>
        <v xml:space="preserve"> </v>
      </c>
      <c r="AM33" s="1" t="str">
        <f t="shared" si="51"/>
        <v xml:space="preserve"> </v>
      </c>
      <c r="AN33" s="1" t="str">
        <f t="shared" si="52"/>
        <v xml:space="preserve"> </v>
      </c>
      <c r="AO33" t="s">
        <v>1112</v>
      </c>
      <c r="AP33" t="s">
        <v>1262</v>
      </c>
      <c r="AQ33" s="22">
        <v>-15.446609312168146</v>
      </c>
      <c r="AR33" s="21">
        <v>20.04917813461805</v>
      </c>
      <c r="AS33">
        <v>-1.5091342335186719</v>
      </c>
      <c r="AT33">
        <v>15.446609312168146</v>
      </c>
      <c r="AU33">
        <v>-20.04917813461805</v>
      </c>
      <c r="AV33" t="s">
        <v>2045</v>
      </c>
    </row>
    <row r="34" spans="1:48" x14ac:dyDescent="0.25">
      <c r="A34" s="14">
        <v>3.7000000000000012E-10</v>
      </c>
      <c r="B34" t="s">
        <v>1163</v>
      </c>
      <c r="C34" s="4">
        <v>5</v>
      </c>
      <c r="D34" s="4">
        <v>1</v>
      </c>
      <c r="E34" s="4">
        <v>6</v>
      </c>
      <c r="F34" s="4">
        <v>12</v>
      </c>
      <c r="G34" s="4">
        <v>48.625</v>
      </c>
      <c r="H34" s="4">
        <v>43.85</v>
      </c>
      <c r="I34" s="34">
        <v>1672.7450255653559</v>
      </c>
      <c r="J34" s="35">
        <v>16.24074074074074</v>
      </c>
      <c r="K34" s="35">
        <v>16.423220973782772</v>
      </c>
      <c r="L34" s="35">
        <v>23.44896375464684</v>
      </c>
      <c r="M34" s="35">
        <v>22.190927880386987</v>
      </c>
      <c r="N34" s="4">
        <v>2.7</v>
      </c>
      <c r="O34" s="4">
        <v>-29.356357927786497</v>
      </c>
      <c r="P34" s="35">
        <v>2.307867730900798</v>
      </c>
      <c r="Q34" s="36" t="str">
        <f t="shared" si="29"/>
        <v xml:space="preserve"> </v>
      </c>
      <c r="R34" s="36" t="str">
        <f t="shared" si="30"/>
        <v xml:space="preserve"> </v>
      </c>
      <c r="S34" s="37" t="str">
        <f t="shared" si="31"/>
        <v/>
      </c>
      <c r="T34" s="37" t="str">
        <f t="shared" si="32"/>
        <v/>
      </c>
      <c r="U34" s="37" t="str">
        <f t="shared" si="33"/>
        <v/>
      </c>
      <c r="V34" s="37" t="str">
        <f t="shared" si="34"/>
        <v/>
      </c>
      <c r="W34" s="37" t="str">
        <f t="shared" si="35"/>
        <v/>
      </c>
      <c r="X34" s="37" t="str">
        <f t="shared" si="36"/>
        <v/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 t="str">
        <f t="shared" si="41"/>
        <v xml:space="preserve"> 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>
        <f t="shared" si="45"/>
        <v>2.307867731270798</v>
      </c>
      <c r="AH34" s="38" t="str">
        <f t="shared" si="46"/>
        <v xml:space="preserve"> </v>
      </c>
      <c r="AI34" s="1">
        <f t="shared" si="47"/>
        <v>88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1163</v>
      </c>
      <c r="AP34" t="s">
        <v>1254</v>
      </c>
      <c r="AQ34" s="22">
        <v>-5.4075802847657561</v>
      </c>
      <c r="AR34" s="21">
        <v>-116.22157051752993</v>
      </c>
      <c r="AS34">
        <v>10.889395667046742</v>
      </c>
      <c r="AT34">
        <v>5.4075802847657561</v>
      </c>
      <c r="AU34">
        <v>116.22157051752993</v>
      </c>
      <c r="AV34" t="s">
        <v>2046</v>
      </c>
    </row>
    <row r="35" spans="1:48" x14ac:dyDescent="0.25">
      <c r="A35" s="14">
        <v>3.8000000000000014E-10</v>
      </c>
      <c r="B35" t="s">
        <v>1130</v>
      </c>
      <c r="C35" s="4">
        <v>3</v>
      </c>
      <c r="D35" s="4">
        <v>2</v>
      </c>
      <c r="E35" s="4">
        <v>10</v>
      </c>
      <c r="F35" s="4">
        <v>15</v>
      </c>
      <c r="G35" s="4">
        <v>48.651298522949219</v>
      </c>
      <c r="H35" s="4">
        <v>48.5</v>
      </c>
      <c r="I35" s="34">
        <v>11292.942143030154</v>
      </c>
      <c r="J35" s="35" t="s">
        <v>1238</v>
      </c>
      <c r="K35" s="35" t="s">
        <v>1238</v>
      </c>
      <c r="L35" s="35">
        <v>16.018967877214006</v>
      </c>
      <c r="M35" s="35">
        <v>15.188610273653506</v>
      </c>
      <c r="N35" s="4">
        <v>0.61099999999999999</v>
      </c>
      <c r="O35" s="4">
        <v>92.138364779874209</v>
      </c>
      <c r="P35" s="35">
        <v>5.8691330260837207</v>
      </c>
      <c r="Q35" s="36" t="str">
        <f t="shared" si="29"/>
        <v xml:space="preserve"> </v>
      </c>
      <c r="R35" s="36" t="str">
        <f t="shared" si="30"/>
        <v xml:space="preserve"> </v>
      </c>
      <c r="S35" s="37" t="str">
        <f t="shared" si="31"/>
        <v/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 t="str">
        <f t="shared" si="41"/>
        <v xml:space="preserve"> 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>
        <f t="shared" si="45"/>
        <v>5.8691330264637207</v>
      </c>
      <c r="AH35" s="38" t="str">
        <f t="shared" si="46"/>
        <v xml:space="preserve"> </v>
      </c>
      <c r="AI35" s="1">
        <f t="shared" si="47"/>
        <v>21</v>
      </c>
      <c r="AJ35" s="1" t="str">
        <f t="shared" si="48"/>
        <v xml:space="preserve"> </v>
      </c>
      <c r="AK35" s="25">
        <f t="shared" si="49"/>
        <v>92.138364780254207</v>
      </c>
      <c r="AL35" s="25" t="str">
        <f t="shared" si="50"/>
        <v xml:space="preserve"> </v>
      </c>
      <c r="AM35" s="1">
        <f t="shared" si="51"/>
        <v>1</v>
      </c>
      <c r="AN35" s="1" t="str">
        <f t="shared" si="52"/>
        <v xml:space="preserve"> </v>
      </c>
      <c r="AO35" t="s">
        <v>1130</v>
      </c>
      <c r="AP35" t="s">
        <v>1250</v>
      </c>
      <c r="AQ35" s="22" t="e">
        <v>#VALUE!</v>
      </c>
      <c r="AR35" s="21">
        <v>-47.70999813561869</v>
      </c>
      <c r="AS35">
        <v>0.31195571742106409</v>
      </c>
      <c r="AT35" t="e">
        <v>#VALUE!</v>
      </c>
      <c r="AU35">
        <v>47.70999813561869</v>
      </c>
      <c r="AV35" t="s">
        <v>2047</v>
      </c>
    </row>
    <row r="36" spans="1:48" x14ac:dyDescent="0.25">
      <c r="A36" s="14">
        <v>3.9000000000000015E-10</v>
      </c>
      <c r="B36" t="s">
        <v>1122</v>
      </c>
      <c r="C36" s="4">
        <v>11</v>
      </c>
      <c r="D36" s="4">
        <v>2</v>
      </c>
      <c r="E36" s="4">
        <v>5</v>
      </c>
      <c r="F36" s="4">
        <v>18</v>
      </c>
      <c r="G36" s="4">
        <v>39.693000793457031</v>
      </c>
      <c r="H36" s="4">
        <v>30.93</v>
      </c>
      <c r="I36" s="34">
        <v>8163.2901812947721</v>
      </c>
      <c r="J36" s="35">
        <v>5.5320867271627234</v>
      </c>
      <c r="K36" s="35">
        <v>5.3458254470681474</v>
      </c>
      <c r="L36" s="35">
        <v>9.1634835823049734</v>
      </c>
      <c r="M36" s="35">
        <v>8.9608713509637852</v>
      </c>
      <c r="N36" s="4">
        <v>4.2190000000000003</v>
      </c>
      <c r="O36" s="4">
        <v>5.2119700748129807</v>
      </c>
      <c r="P36" s="35" t="s">
        <v>137</v>
      </c>
      <c r="Q36" s="36" t="str">
        <f t="shared" si="29"/>
        <v xml:space="preserve"> </v>
      </c>
      <c r="R36" s="36" t="str">
        <f t="shared" si="30"/>
        <v xml:space="preserve"> </v>
      </c>
      <c r="S36" s="37">
        <f t="shared" si="31"/>
        <v>0.283317193841569</v>
      </c>
      <c r="T36" s="37" t="str">
        <f t="shared" si="32"/>
        <v/>
      </c>
      <c r="U36" s="37" t="str">
        <f t="shared" si="33"/>
        <v/>
      </c>
      <c r="V36" s="37">
        <f t="shared" si="34"/>
        <v>-0.64094995102477359</v>
      </c>
      <c r="W36" s="37" t="str">
        <f t="shared" si="35"/>
        <v/>
      </c>
      <c r="X36" s="37" t="str">
        <f t="shared" si="36"/>
        <v/>
      </c>
      <c r="Y36" s="1" t="str">
        <f t="shared" si="37"/>
        <v xml:space="preserve"> </v>
      </c>
      <c r="Z36" s="1">
        <f t="shared" si="38"/>
        <v>3</v>
      </c>
      <c r="AA36" s="1" t="str">
        <f t="shared" si="39"/>
        <v xml:space="preserve"> </v>
      </c>
      <c r="AB36" s="1" t="str">
        <f t="shared" si="40"/>
        <v xml:space="preserve"> </v>
      </c>
      <c r="AC36" s="1">
        <f t="shared" si="41"/>
        <v>45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 t="str">
        <f t="shared" si="45"/>
        <v xml:space="preserve"> </v>
      </c>
      <c r="AH36" s="38" t="str">
        <f t="shared" si="46"/>
        <v xml:space="preserve"> </v>
      </c>
      <c r="AI36" s="1" t="str">
        <f t="shared" si="47"/>
        <v xml:space="preserve"> 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1122</v>
      </c>
      <c r="AP36" t="s">
        <v>1313</v>
      </c>
      <c r="AQ36" s="22">
        <v>64.094995102477355</v>
      </c>
      <c r="AR36" s="21">
        <v>15.504035388986292</v>
      </c>
      <c r="AS36">
        <v>28.331719345156902</v>
      </c>
      <c r="AT36">
        <v>-64.094995102477355</v>
      </c>
      <c r="AU36">
        <v>-15.504035388986292</v>
      </c>
      <c r="AV36" t="s">
        <v>2048</v>
      </c>
    </row>
    <row r="37" spans="1:48" x14ac:dyDescent="0.25">
      <c r="A37" s="14">
        <v>4.0000000000000017E-10</v>
      </c>
      <c r="B37" t="s">
        <v>997</v>
      </c>
      <c r="C37" s="4">
        <v>10</v>
      </c>
      <c r="D37" s="4">
        <v>1</v>
      </c>
      <c r="E37" s="4">
        <v>2</v>
      </c>
      <c r="F37" s="4">
        <v>13</v>
      </c>
      <c r="G37" s="4">
        <v>64.689796447753906</v>
      </c>
      <c r="H37" s="4">
        <v>62.75</v>
      </c>
      <c r="I37" s="34">
        <v>18734.046792571327</v>
      </c>
      <c r="J37" s="35" t="s">
        <v>1238</v>
      </c>
      <c r="K37" s="35">
        <v>35.683002685262167</v>
      </c>
      <c r="L37" s="35">
        <v>21.808440956559352</v>
      </c>
      <c r="M37" s="35">
        <v>19.200224985533755</v>
      </c>
      <c r="N37" s="4">
        <v>0.80800000000000005</v>
      </c>
      <c r="O37" s="4">
        <v>16.594516594516591</v>
      </c>
      <c r="P37" s="35">
        <v>4.5468613824046464</v>
      </c>
      <c r="Q37" s="36">
        <f t="shared" si="29"/>
        <v>76.923076923476913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 xml:space="preserve"> </v>
      </c>
      <c r="V37" s="37" t="str">
        <f t="shared" si="34"/>
        <v xml:space="preserve"> </v>
      </c>
      <c r="W37" s="37" t="str">
        <f t="shared" si="35"/>
        <v/>
      </c>
      <c r="X37" s="37" t="str">
        <f t="shared" si="36"/>
        <v/>
      </c>
      <c r="Y37" s="1" t="str">
        <f t="shared" si="37"/>
        <v xml:space="preserve"> </v>
      </c>
      <c r="Z37" s="1" t="str">
        <f t="shared" si="38"/>
        <v xml:space="preserve"> 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>
        <f t="shared" si="43"/>
        <v>53</v>
      </c>
      <c r="AF37" s="1" t="str">
        <f t="shared" si="44"/>
        <v xml:space="preserve"> </v>
      </c>
      <c r="AG37" s="38">
        <f t="shared" si="45"/>
        <v>4.5468613828046465</v>
      </c>
      <c r="AH37" s="38" t="str">
        <f t="shared" si="46"/>
        <v xml:space="preserve"> </v>
      </c>
      <c r="AI37" s="1">
        <f t="shared" si="47"/>
        <v>46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997</v>
      </c>
      <c r="AP37" t="s">
        <v>1250</v>
      </c>
      <c r="AQ37" s="22" t="e">
        <v>#VALUE!</v>
      </c>
      <c r="AR37" s="21">
        <v>-101.09440244375966</v>
      </c>
      <c r="AS37">
        <v>3.0913090800859022</v>
      </c>
      <c r="AT37" t="e">
        <v>#VALUE!</v>
      </c>
      <c r="AU37">
        <v>101.09440244375966</v>
      </c>
      <c r="AV37" t="s">
        <v>2049</v>
      </c>
    </row>
    <row r="38" spans="1:48" x14ac:dyDescent="0.25">
      <c r="A38" s="14">
        <v>4.1000000000000019E-10</v>
      </c>
      <c r="B38" t="s">
        <v>1102</v>
      </c>
      <c r="C38" s="4">
        <v>14</v>
      </c>
      <c r="D38" s="4">
        <v>0</v>
      </c>
      <c r="E38" s="4">
        <v>3</v>
      </c>
      <c r="F38" s="4">
        <v>17</v>
      </c>
      <c r="G38" s="4">
        <v>4.75</v>
      </c>
      <c r="H38" s="4">
        <v>2.41</v>
      </c>
      <c r="I38" s="34">
        <v>483.62807155990913</v>
      </c>
      <c r="J38" s="35">
        <v>21.517857142857142</v>
      </c>
      <c r="K38" s="35">
        <v>8.033333333333335</v>
      </c>
      <c r="L38" s="35">
        <v>3.8882179675994109</v>
      </c>
      <c r="M38" s="35">
        <v>3.8023487255413095</v>
      </c>
      <c r="N38" s="4">
        <v>0.112</v>
      </c>
      <c r="O38" s="4">
        <v>-37.430167597765355</v>
      </c>
      <c r="P38" s="35">
        <v>4.5643153526970952</v>
      </c>
      <c r="Q38" s="36">
        <f t="shared" si="29"/>
        <v>82.352941176880591</v>
      </c>
      <c r="R38" s="36" t="str">
        <f t="shared" si="30"/>
        <v xml:space="preserve"> </v>
      </c>
      <c r="S38" s="37">
        <f t="shared" si="31"/>
        <v>0.97095435725647294</v>
      </c>
      <c r="T38" s="37" t="str">
        <f t="shared" si="32"/>
        <v/>
      </c>
      <c r="U38" s="37" t="str">
        <f t="shared" si="33"/>
        <v/>
      </c>
      <c r="V38" s="37" t="str">
        <f t="shared" si="34"/>
        <v/>
      </c>
      <c r="W38" s="37" t="str">
        <f t="shared" si="35"/>
        <v/>
      </c>
      <c r="X38" s="37">
        <f t="shared" si="36"/>
        <v>-0.64146961705196048</v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>
        <f t="shared" si="40"/>
        <v>7</v>
      </c>
      <c r="AC38" s="1">
        <f t="shared" si="41"/>
        <v>5</v>
      </c>
      <c r="AD38" s="1" t="str">
        <f t="shared" si="42"/>
        <v xml:space="preserve"> </v>
      </c>
      <c r="AE38" s="1">
        <f t="shared" si="43"/>
        <v>37</v>
      </c>
      <c r="AF38" s="1" t="str">
        <f t="shared" si="44"/>
        <v xml:space="preserve"> </v>
      </c>
      <c r="AG38" s="38">
        <f t="shared" si="45"/>
        <v>4.5643153531070952</v>
      </c>
      <c r="AH38" s="38" t="str">
        <f t="shared" si="46"/>
        <v xml:space="preserve"> </v>
      </c>
      <c r="AI38" s="1">
        <f t="shared" si="47"/>
        <v>45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1102</v>
      </c>
      <c r="AP38" t="s">
        <v>1295</v>
      </c>
      <c r="AQ38" s="22">
        <v>-39.657746561526899</v>
      </c>
      <c r="AR38" s="21">
        <v>64.146961705196048</v>
      </c>
      <c r="AS38">
        <v>97.095435684647285</v>
      </c>
      <c r="AT38">
        <v>39.657746561526899</v>
      </c>
      <c r="AU38">
        <v>-64.146961705196048</v>
      </c>
      <c r="AV38" t="s">
        <v>2050</v>
      </c>
    </row>
    <row r="39" spans="1:48" x14ac:dyDescent="0.25">
      <c r="A39" s="14">
        <v>4.200000000000002E-10</v>
      </c>
      <c r="B39" t="s">
        <v>1025</v>
      </c>
      <c r="C39" s="4">
        <v>8</v>
      </c>
      <c r="D39" s="4">
        <v>0</v>
      </c>
      <c r="E39" s="4">
        <v>1</v>
      </c>
      <c r="F39" s="4">
        <v>9</v>
      </c>
      <c r="G39" s="4">
        <v>24.5</v>
      </c>
      <c r="H39" s="4">
        <v>22.22</v>
      </c>
      <c r="I39" s="34">
        <v>1496.5128179390813</v>
      </c>
      <c r="J39" s="35" t="s">
        <v>1238</v>
      </c>
      <c r="K39" s="35" t="s">
        <v>1238</v>
      </c>
      <c r="L39" s="35">
        <v>10.983907407407408</v>
      </c>
      <c r="M39" s="35">
        <v>10.867141536820419</v>
      </c>
      <c r="N39" s="4">
        <v>0.13700000000000001</v>
      </c>
      <c r="O39" s="4" t="s">
        <v>132</v>
      </c>
      <c r="P39" s="35">
        <v>3.1458145814581462</v>
      </c>
      <c r="Q39" s="36">
        <f t="shared" si="29"/>
        <v>88.888888889308888</v>
      </c>
      <c r="R39" s="36" t="str">
        <f t="shared" si="30"/>
        <v xml:space="preserve"> </v>
      </c>
      <c r="S39" s="37" t="str">
        <f t="shared" si="31"/>
        <v/>
      </c>
      <c r="T39" s="37" t="str">
        <f t="shared" si="32"/>
        <v/>
      </c>
      <c r="U39" s="37" t="str">
        <f t="shared" si="33"/>
        <v xml:space="preserve"> </v>
      </c>
      <c r="V39" s="37" t="str">
        <f t="shared" si="34"/>
        <v xml:space="preserve"> </v>
      </c>
      <c r="W39" s="37" t="str">
        <f t="shared" si="35"/>
        <v/>
      </c>
      <c r="X39" s="37" t="str">
        <f t="shared" si="36"/>
        <v/>
      </c>
      <c r="Y39" s="1" t="str">
        <f t="shared" si="37"/>
        <v xml:space="preserve"> </v>
      </c>
      <c r="Z39" s="1" t="str">
        <f t="shared" si="38"/>
        <v xml:space="preserve"> </v>
      </c>
      <c r="AA39" s="1" t="str">
        <f t="shared" si="39"/>
        <v xml:space="preserve"> </v>
      </c>
      <c r="AB39" s="1" t="str">
        <f t="shared" si="40"/>
        <v xml:space="preserve"> </v>
      </c>
      <c r="AC39" s="1" t="str">
        <f t="shared" si="41"/>
        <v xml:space="preserve"> </v>
      </c>
      <c r="AD39" s="1" t="str">
        <f t="shared" si="42"/>
        <v xml:space="preserve"> </v>
      </c>
      <c r="AE39" s="1">
        <f t="shared" si="43"/>
        <v>22</v>
      </c>
      <c r="AF39" s="1" t="str">
        <f t="shared" si="44"/>
        <v xml:space="preserve"> </v>
      </c>
      <c r="AG39" s="38">
        <f t="shared" si="45"/>
        <v>3.1458145818781462</v>
      </c>
      <c r="AH39" s="38" t="str">
        <f t="shared" si="46"/>
        <v xml:space="preserve"> </v>
      </c>
      <c r="AI39" s="1">
        <f t="shared" si="47"/>
        <v>77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1025</v>
      </c>
      <c r="AP39" t="s">
        <v>1250</v>
      </c>
      <c r="AQ39" s="22" t="e">
        <v>#VALUE!</v>
      </c>
      <c r="AR39" s="21">
        <v>-1.2819898951022424</v>
      </c>
      <c r="AS39">
        <v>10.261026102610259</v>
      </c>
      <c r="AT39" t="e">
        <v>#VALUE!</v>
      </c>
      <c r="AU39">
        <v>1.2819898951022424</v>
      </c>
      <c r="AV39" t="s">
        <v>2051</v>
      </c>
    </row>
    <row r="40" spans="1:48" x14ac:dyDescent="0.25">
      <c r="A40" s="14">
        <v>4.3000000000000022E-10</v>
      </c>
      <c r="B40" t="s">
        <v>1008</v>
      </c>
      <c r="C40" s="4">
        <v>6</v>
      </c>
      <c r="D40" s="4">
        <v>1</v>
      </c>
      <c r="E40" s="4">
        <v>9</v>
      </c>
      <c r="F40" s="4">
        <v>16</v>
      </c>
      <c r="G40" s="4">
        <v>102</v>
      </c>
      <c r="H40" s="4">
        <v>96.42</v>
      </c>
      <c r="I40" s="34">
        <v>46488.289096237881</v>
      </c>
      <c r="J40" s="35">
        <v>10.218312844425604</v>
      </c>
      <c r="K40" s="35">
        <v>9.8882165931699326</v>
      </c>
      <c r="L40" s="35" t="s">
        <v>1238</v>
      </c>
      <c r="M40" s="35" t="s">
        <v>1238</v>
      </c>
      <c r="N40" s="4">
        <v>9.4359999999999999</v>
      </c>
      <c r="O40" s="4">
        <v>4.9610678531701859</v>
      </c>
      <c r="P40" s="35">
        <v>4.4440987347023437</v>
      </c>
      <c r="Q40" s="36" t="str">
        <f t="shared" si="29"/>
        <v xml:space="preserve"> 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/>
      </c>
      <c r="V40" s="37">
        <f t="shared" si="34"/>
        <v>-0.33679894980300074</v>
      </c>
      <c r="W40" s="37" t="str">
        <f t="shared" si="35"/>
        <v xml:space="preserve"> </v>
      </c>
      <c r="X40" s="37" t="str">
        <f t="shared" si="36"/>
        <v xml:space="preserve"> </v>
      </c>
      <c r="Y40" s="1" t="str">
        <f t="shared" si="37"/>
        <v xml:space="preserve"> </v>
      </c>
      <c r="Z40" s="1">
        <f t="shared" si="38"/>
        <v>25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 t="str">
        <f t="shared" si="43"/>
        <v xml:space="preserve"> </v>
      </c>
      <c r="AF40" s="1" t="str">
        <f t="shared" si="44"/>
        <v xml:space="preserve"> </v>
      </c>
      <c r="AG40" s="38">
        <f t="shared" si="45"/>
        <v>4.4440987351323438</v>
      </c>
      <c r="AH40" s="38" t="str">
        <f t="shared" si="46"/>
        <v xml:space="preserve"> </v>
      </c>
      <c r="AI40" s="1">
        <f t="shared" si="47"/>
        <v>52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1008</v>
      </c>
      <c r="AP40" t="s">
        <v>1246</v>
      </c>
      <c r="AQ40" s="22">
        <v>33.679894980300077</v>
      </c>
      <c r="AR40" s="21" t="e">
        <v>#VALUE!</v>
      </c>
      <c r="AS40">
        <v>5.7871810827629044</v>
      </c>
      <c r="AT40">
        <v>-33.679894980300077</v>
      </c>
      <c r="AU40" t="e">
        <v>#VALUE!</v>
      </c>
      <c r="AV40" t="s">
        <v>2052</v>
      </c>
    </row>
    <row r="41" spans="1:48" x14ac:dyDescent="0.25">
      <c r="A41" s="14">
        <v>4.4000000000000024E-10</v>
      </c>
      <c r="B41" t="s">
        <v>1009</v>
      </c>
      <c r="C41" s="4">
        <v>7</v>
      </c>
      <c r="D41" s="4">
        <v>1</v>
      </c>
      <c r="E41" s="4">
        <v>8</v>
      </c>
      <c r="F41" s="4">
        <v>16</v>
      </c>
      <c r="G41" s="4">
        <v>77</v>
      </c>
      <c r="H41" s="4">
        <v>74.47</v>
      </c>
      <c r="I41" s="34">
        <v>68581.557258179659</v>
      </c>
      <c r="J41" s="35">
        <v>10.453396967995507</v>
      </c>
      <c r="K41" s="35">
        <v>9.9346318036286014</v>
      </c>
      <c r="L41" s="35" t="s">
        <v>1238</v>
      </c>
      <c r="M41" s="35" t="s">
        <v>1238</v>
      </c>
      <c r="N41" s="4">
        <v>7.1240000000000006</v>
      </c>
      <c r="O41" s="4">
        <v>0.19690576652602299</v>
      </c>
      <c r="P41" s="35">
        <v>4.9657580233651135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/>
      </c>
      <c r="V41" s="37">
        <f t="shared" si="34"/>
        <v>-0.3215412414112232</v>
      </c>
      <c r="W41" s="37" t="str">
        <f t="shared" si="35"/>
        <v xml:space="preserve"> </v>
      </c>
      <c r="X41" s="37" t="str">
        <f t="shared" si="36"/>
        <v xml:space="preserve"> </v>
      </c>
      <c r="Y41" s="1" t="str">
        <f t="shared" si="37"/>
        <v xml:space="preserve"> </v>
      </c>
      <c r="Z41" s="1">
        <f t="shared" si="38"/>
        <v>29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>
        <f t="shared" si="45"/>
        <v>4.9657580238051136</v>
      </c>
      <c r="AH41" s="38" t="str">
        <f t="shared" si="46"/>
        <v xml:space="preserve"> </v>
      </c>
      <c r="AI41" s="1">
        <f t="shared" si="47"/>
        <v>41</v>
      </c>
      <c r="AJ41" s="1" t="str">
        <f t="shared" si="48"/>
        <v xml:space="preserve"> </v>
      </c>
      <c r="AK41" s="25" t="str">
        <f t="shared" si="49"/>
        <v xml:space="preserve"> </v>
      </c>
      <c r="AL41" s="25" t="str">
        <f t="shared" si="50"/>
        <v xml:space="preserve"> </v>
      </c>
      <c r="AM41" s="1" t="str">
        <f t="shared" si="51"/>
        <v xml:space="preserve"> </v>
      </c>
      <c r="AN41" s="1" t="str">
        <f t="shared" si="52"/>
        <v xml:space="preserve"> </v>
      </c>
      <c r="AO41" t="s">
        <v>1009</v>
      </c>
      <c r="AP41" t="s">
        <v>1246</v>
      </c>
      <c r="AQ41" s="22">
        <v>32.154124141122317</v>
      </c>
      <c r="AR41" s="21" t="e">
        <v>#VALUE!</v>
      </c>
      <c r="AS41">
        <v>3.3973412112259904</v>
      </c>
      <c r="AT41">
        <v>-32.154124141122317</v>
      </c>
      <c r="AU41" t="e">
        <v>#VALUE!</v>
      </c>
      <c r="AV41" t="s">
        <v>2053</v>
      </c>
    </row>
    <row r="42" spans="1:48" x14ac:dyDescent="0.25">
      <c r="A42" s="14">
        <v>4.5000000000000026E-10</v>
      </c>
      <c r="B42" t="s">
        <v>1134</v>
      </c>
      <c r="C42" s="4">
        <v>5</v>
      </c>
      <c r="D42" s="4">
        <v>0</v>
      </c>
      <c r="E42" s="4">
        <v>0</v>
      </c>
      <c r="F42" s="4">
        <v>5</v>
      </c>
      <c r="G42" s="4">
        <v>30.553199768066406</v>
      </c>
      <c r="H42" s="4">
        <v>26.79</v>
      </c>
      <c r="I42" s="34">
        <v>20182.037263902082</v>
      </c>
      <c r="J42" s="35">
        <v>14.038761850951261</v>
      </c>
      <c r="K42" s="35">
        <v>12.794820927449249</v>
      </c>
      <c r="L42" s="35">
        <v>26.107199407407407</v>
      </c>
      <c r="M42" s="35">
        <v>24.502513070077864</v>
      </c>
      <c r="N42" s="4">
        <v>1.44</v>
      </c>
      <c r="O42" s="4" t="s">
        <v>132</v>
      </c>
      <c r="P42" s="35">
        <v>6.8016048797523414</v>
      </c>
      <c r="Q42" s="36">
        <f t="shared" si="29"/>
        <v>100.00000000045</v>
      </c>
      <c r="R42" s="36" t="str">
        <f t="shared" si="30"/>
        <v xml:space="preserve"> </v>
      </c>
      <c r="S42" s="37" t="str">
        <f t="shared" si="31"/>
        <v/>
      </c>
      <c r="T42" s="37" t="str">
        <f t="shared" si="32"/>
        <v/>
      </c>
      <c r="U42" s="37" t="str">
        <f t="shared" si="33"/>
        <v/>
      </c>
      <c r="V42" s="37" t="str">
        <f t="shared" si="34"/>
        <v/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 t="str">
        <f t="shared" si="41"/>
        <v xml:space="preserve"> </v>
      </c>
      <c r="AD42" s="1" t="str">
        <f t="shared" si="42"/>
        <v xml:space="preserve"> </v>
      </c>
      <c r="AE42" s="1">
        <f t="shared" si="43"/>
        <v>11</v>
      </c>
      <c r="AF42" s="1" t="str">
        <f t="shared" si="44"/>
        <v xml:space="preserve"> </v>
      </c>
      <c r="AG42" s="38">
        <f t="shared" si="45"/>
        <v>6.8016048802023414</v>
      </c>
      <c r="AH42" s="38" t="str">
        <f t="shared" si="46"/>
        <v xml:space="preserve"> </v>
      </c>
      <c r="AI42" s="1">
        <f t="shared" si="47"/>
        <v>12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1134</v>
      </c>
      <c r="AP42" t="s">
        <v>1254</v>
      </c>
      <c r="AQ42" s="22">
        <v>8.8839640675552936</v>
      </c>
      <c r="AR42" s="21">
        <v>-140.73301134960849</v>
      </c>
      <c r="AS42">
        <v>14.047031609057136</v>
      </c>
      <c r="AT42">
        <v>-8.8839640675552936</v>
      </c>
      <c r="AU42">
        <v>140.73301134960849</v>
      </c>
      <c r="AV42" t="s">
        <v>2054</v>
      </c>
    </row>
    <row r="43" spans="1:48" x14ac:dyDescent="0.25">
      <c r="A43" s="14">
        <v>4.6000000000000027E-10</v>
      </c>
      <c r="B43" t="s">
        <v>975</v>
      </c>
      <c r="C43" s="4">
        <v>12</v>
      </c>
      <c r="D43" s="4">
        <v>1</v>
      </c>
      <c r="E43" s="4">
        <v>2</v>
      </c>
      <c r="F43" s="4">
        <v>15</v>
      </c>
      <c r="G43" s="4">
        <v>3.25</v>
      </c>
      <c r="H43" s="4">
        <v>2.25</v>
      </c>
      <c r="I43" s="34">
        <v>947.26971065963562</v>
      </c>
      <c r="J43" s="35">
        <v>8.6206896551724128</v>
      </c>
      <c r="K43" s="35" t="s">
        <v>1238</v>
      </c>
      <c r="L43" s="35">
        <v>3.2117267682179658</v>
      </c>
      <c r="M43" s="35">
        <v>3.7373712957582805</v>
      </c>
      <c r="N43" s="4">
        <v>0.26100000000000001</v>
      </c>
      <c r="O43" s="4" t="s">
        <v>132</v>
      </c>
      <c r="P43" s="35" t="s">
        <v>137</v>
      </c>
      <c r="Q43" s="36">
        <f t="shared" si="29"/>
        <v>80.000000000460005</v>
      </c>
      <c r="R43" s="36" t="str">
        <f t="shared" si="30"/>
        <v xml:space="preserve"> </v>
      </c>
      <c r="S43" s="37">
        <f t="shared" si="31"/>
        <v>0.4444444449044444</v>
      </c>
      <c r="T43" s="37" t="str">
        <f t="shared" si="32"/>
        <v/>
      </c>
      <c r="U43" s="37" t="str">
        <f t="shared" si="33"/>
        <v/>
      </c>
      <c r="V43" s="37">
        <f t="shared" si="34"/>
        <v>-0.44048978341354239</v>
      </c>
      <c r="W43" s="37" t="str">
        <f t="shared" si="35"/>
        <v/>
      </c>
      <c r="X43" s="37">
        <f t="shared" si="36"/>
        <v>-0.7038484885031806</v>
      </c>
      <c r="Y43" s="1" t="str">
        <f t="shared" si="37"/>
        <v xml:space="preserve"> </v>
      </c>
      <c r="Z43" s="1">
        <f t="shared" si="38"/>
        <v>11</v>
      </c>
      <c r="AA43" s="1" t="str">
        <f t="shared" si="39"/>
        <v xml:space="preserve"> </v>
      </c>
      <c r="AB43" s="1">
        <f t="shared" si="40"/>
        <v>3</v>
      </c>
      <c r="AC43" s="1">
        <f t="shared" si="41"/>
        <v>20</v>
      </c>
      <c r="AD43" s="1" t="str">
        <f t="shared" si="42"/>
        <v xml:space="preserve"> </v>
      </c>
      <c r="AE43" s="1">
        <f t="shared" si="43"/>
        <v>46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 t="str">
        <f t="shared" si="50"/>
        <v xml:space="preserve"> </v>
      </c>
      <c r="AM43" s="1" t="str">
        <f t="shared" si="51"/>
        <v xml:space="preserve"> </v>
      </c>
      <c r="AN43" s="1" t="str">
        <f t="shared" si="52"/>
        <v xml:space="preserve"> </v>
      </c>
      <c r="AO43" t="s">
        <v>975</v>
      </c>
      <c r="AP43" t="s">
        <v>1295</v>
      </c>
      <c r="AQ43" s="22">
        <v>44.048978341354243</v>
      </c>
      <c r="AR43" s="21">
        <v>70.384848850318065</v>
      </c>
      <c r="AS43">
        <v>44.444444444444443</v>
      </c>
      <c r="AT43">
        <v>-44.048978341354243</v>
      </c>
      <c r="AU43">
        <v>-70.384848850318065</v>
      </c>
      <c r="AV43" t="s">
        <v>2055</v>
      </c>
    </row>
    <row r="44" spans="1:48" x14ac:dyDescent="0.25">
      <c r="A44" s="14">
        <v>4.7000000000000024E-10</v>
      </c>
      <c r="B44" t="s">
        <v>1121</v>
      </c>
      <c r="C44" s="4">
        <v>17</v>
      </c>
      <c r="D44" s="4">
        <v>0</v>
      </c>
      <c r="E44" s="4">
        <v>1</v>
      </c>
      <c r="F44" s="4">
        <v>18</v>
      </c>
      <c r="G44" s="4">
        <v>6</v>
      </c>
      <c r="H44" s="4">
        <v>4.22</v>
      </c>
      <c r="I44" s="34">
        <v>3227.5417575887045</v>
      </c>
      <c r="J44" s="35">
        <v>15.533780900383402</v>
      </c>
      <c r="K44" s="35">
        <v>9.5628380918276203</v>
      </c>
      <c r="L44" s="35">
        <v>5.7581530843083639</v>
      </c>
      <c r="M44" s="35">
        <v>4.4215513682309719</v>
      </c>
      <c r="N44" s="4">
        <v>0.20500000000000002</v>
      </c>
      <c r="O44" s="4">
        <v>28.125000000000007</v>
      </c>
      <c r="P44" s="35">
        <v>0</v>
      </c>
      <c r="Q44" s="36">
        <f t="shared" si="29"/>
        <v>94.444444444914438</v>
      </c>
      <c r="R44" s="36" t="str">
        <f t="shared" si="30"/>
        <v xml:space="preserve"> </v>
      </c>
      <c r="S44" s="37">
        <f t="shared" si="31"/>
        <v>0.42180094833729859</v>
      </c>
      <c r="T44" s="37" t="str">
        <f t="shared" si="32"/>
        <v/>
      </c>
      <c r="U44" s="37" t="str">
        <f t="shared" si="33"/>
        <v/>
      </c>
      <c r="V44" s="37" t="str">
        <f t="shared" si="34"/>
        <v/>
      </c>
      <c r="W44" s="37" t="str">
        <f t="shared" si="35"/>
        <v/>
      </c>
      <c r="X44" s="37">
        <f t="shared" si="36"/>
        <v>-0.46904395597319881</v>
      </c>
      <c r="Y44" s="1" t="str">
        <f t="shared" si="37"/>
        <v xml:space="preserve"> </v>
      </c>
      <c r="Z44" s="1" t="str">
        <f t="shared" si="38"/>
        <v xml:space="preserve"> </v>
      </c>
      <c r="AA44" s="1" t="str">
        <f t="shared" si="39"/>
        <v xml:space="preserve"> </v>
      </c>
      <c r="AB44" s="1">
        <f t="shared" si="40"/>
        <v>28</v>
      </c>
      <c r="AC44" s="1">
        <f t="shared" si="41"/>
        <v>24</v>
      </c>
      <c r="AD44" s="1" t="str">
        <f t="shared" si="42"/>
        <v xml:space="preserve"> </v>
      </c>
      <c r="AE44" s="1">
        <f t="shared" si="43"/>
        <v>14</v>
      </c>
      <c r="AF44" s="1" t="str">
        <f t="shared" si="44"/>
        <v xml:space="preserve"> </v>
      </c>
      <c r="AG44" s="38" t="str">
        <f t="shared" si="45"/>
        <v xml:space="preserve"> </v>
      </c>
      <c r="AH44" s="38" t="str">
        <f t="shared" si="46"/>
        <v xml:space="preserve"> </v>
      </c>
      <c r="AI44" s="1" t="str">
        <f t="shared" si="47"/>
        <v xml:space="preserve"> 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1121</v>
      </c>
      <c r="AP44" t="s">
        <v>1242</v>
      </c>
      <c r="AQ44" s="22">
        <v>-0.81918574536912203</v>
      </c>
      <c r="AR44" s="21">
        <v>46.904395597319883</v>
      </c>
      <c r="AS44">
        <v>42.18009478672986</v>
      </c>
      <c r="AT44">
        <v>0.81918574536912203</v>
      </c>
      <c r="AU44">
        <v>-46.904395597319883</v>
      </c>
      <c r="AV44" t="s">
        <v>2056</v>
      </c>
    </row>
    <row r="45" spans="1:48" x14ac:dyDescent="0.25">
      <c r="A45" s="14">
        <v>4.800000000000002E-10</v>
      </c>
      <c r="B45" t="s">
        <v>1038</v>
      </c>
      <c r="C45" s="4">
        <v>12</v>
      </c>
      <c r="D45" s="4">
        <v>0</v>
      </c>
      <c r="E45" s="4">
        <v>0</v>
      </c>
      <c r="F45" s="4">
        <v>12</v>
      </c>
      <c r="G45" s="4">
        <v>197.5</v>
      </c>
      <c r="H45" s="4">
        <v>173.92</v>
      </c>
      <c r="I45" s="34">
        <v>2560.9512068374574</v>
      </c>
      <c r="J45" s="35">
        <v>33.184506773516496</v>
      </c>
      <c r="K45" s="35">
        <v>27.685450493473414</v>
      </c>
      <c r="L45" s="35">
        <v>14.753201478795036</v>
      </c>
      <c r="M45" s="35">
        <v>12.820854863732425</v>
      </c>
      <c r="N45" s="4">
        <v>5.2410000000000005</v>
      </c>
      <c r="O45" s="4">
        <v>20.510462175212698</v>
      </c>
      <c r="P45" s="35">
        <v>0.31796228150873967</v>
      </c>
      <c r="Q45" s="36">
        <f t="shared" si="29"/>
        <v>100.00000000048</v>
      </c>
      <c r="R45" s="36" t="str">
        <f t="shared" si="30"/>
        <v xml:space="preserve"> </v>
      </c>
      <c r="S45" s="37" t="str">
        <f t="shared" si="31"/>
        <v/>
      </c>
      <c r="T45" s="37" t="str">
        <f t="shared" si="32"/>
        <v/>
      </c>
      <c r="U45" s="37" t="str">
        <f t="shared" si="33"/>
        <v/>
      </c>
      <c r="V45" s="37" t="str">
        <f t="shared" si="34"/>
        <v/>
      </c>
      <c r="W45" s="37" t="str">
        <f t="shared" si="35"/>
        <v/>
      </c>
      <c r="X45" s="37" t="str">
        <f t="shared" si="36"/>
        <v/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10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 t="str">
        <f t="shared" si="50"/>
        <v xml:space="preserve"> </v>
      </c>
      <c r="AM45" s="1" t="str">
        <f t="shared" si="51"/>
        <v xml:space="preserve"> </v>
      </c>
      <c r="AN45" s="1" t="str">
        <f t="shared" si="52"/>
        <v xml:space="preserve"> </v>
      </c>
      <c r="AO45" t="s">
        <v>1038</v>
      </c>
      <c r="AP45" t="s">
        <v>1244</v>
      </c>
      <c r="AQ45" s="22">
        <v>-115.37801863711383</v>
      </c>
      <c r="AR45" s="21">
        <v>-36.038437659082433</v>
      </c>
      <c r="AS45">
        <v>13.557957681692745</v>
      </c>
      <c r="AT45">
        <v>115.37801863711383</v>
      </c>
      <c r="AU45">
        <v>36.038437659082433</v>
      </c>
      <c r="AV45" t="s">
        <v>2057</v>
      </c>
    </row>
    <row r="46" spans="1:48" x14ac:dyDescent="0.25">
      <c r="A46" s="14">
        <v>4.9000000000000017E-10</v>
      </c>
      <c r="B46" t="s">
        <v>1140</v>
      </c>
      <c r="C46" s="4">
        <v>3</v>
      </c>
      <c r="D46" s="4">
        <v>0</v>
      </c>
      <c r="E46" s="4">
        <v>6</v>
      </c>
      <c r="F46" s="4">
        <v>9</v>
      </c>
      <c r="G46" s="4">
        <v>36</v>
      </c>
      <c r="H46" s="4">
        <v>33.32</v>
      </c>
      <c r="I46" s="34">
        <v>6693.6424722448737</v>
      </c>
      <c r="J46" s="35">
        <v>27.674418604651162</v>
      </c>
      <c r="K46" s="35">
        <v>24.572271386430678</v>
      </c>
      <c r="L46" s="35">
        <v>16.259902544667028</v>
      </c>
      <c r="M46" s="35">
        <v>12.678365976723711</v>
      </c>
      <c r="N46" s="4">
        <v>1.3560000000000001</v>
      </c>
      <c r="O46" s="4">
        <v>6.9400630914826555</v>
      </c>
      <c r="P46" s="35">
        <v>1.290516206482593</v>
      </c>
      <c r="Q46" s="36" t="str">
        <f t="shared" si="29"/>
        <v xml:space="preserve"> </v>
      </c>
      <c r="R46" s="36" t="str">
        <f t="shared" si="30"/>
        <v xml:space="preserve"> </v>
      </c>
      <c r="S46" s="37" t="str">
        <f t="shared" si="31"/>
        <v/>
      </c>
      <c r="T46" s="37" t="str">
        <f t="shared" si="32"/>
        <v/>
      </c>
      <c r="U46" s="37" t="str">
        <f t="shared" si="33"/>
        <v/>
      </c>
      <c r="V46" s="37" t="str">
        <f t="shared" si="34"/>
        <v/>
      </c>
      <c r="W46" s="37" t="str">
        <f t="shared" si="35"/>
        <v/>
      </c>
      <c r="X46" s="37" t="str">
        <f t="shared" si="36"/>
        <v/>
      </c>
      <c r="Y46" s="1" t="str">
        <f t="shared" si="37"/>
        <v xml:space="preserve"> </v>
      </c>
      <c r="Z46" s="1" t="str">
        <f t="shared" si="38"/>
        <v xml:space="preserve"> </v>
      </c>
      <c r="AA46" s="1" t="str">
        <f t="shared" si="39"/>
        <v xml:space="preserve"> </v>
      </c>
      <c r="AB46" s="1" t="str">
        <f t="shared" si="40"/>
        <v xml:space="preserve"> </v>
      </c>
      <c r="AC46" s="1" t="str">
        <f t="shared" si="41"/>
        <v xml:space="preserve"> 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 t="str">
        <f t="shared" si="50"/>
        <v xml:space="preserve"> </v>
      </c>
      <c r="AM46" s="1" t="str">
        <f t="shared" si="51"/>
        <v xml:space="preserve"> </v>
      </c>
      <c r="AN46" s="1" t="str">
        <f t="shared" si="52"/>
        <v xml:space="preserve"> </v>
      </c>
      <c r="AO46" t="s">
        <v>1140</v>
      </c>
      <c r="AP46" t="s">
        <v>1244</v>
      </c>
      <c r="AQ46" s="22">
        <v>-79.615791389754918</v>
      </c>
      <c r="AR46" s="21">
        <v>-49.931643097583688</v>
      </c>
      <c r="AS46">
        <v>8.0432172869147713</v>
      </c>
      <c r="AT46">
        <v>79.615791389754918</v>
      </c>
      <c r="AU46">
        <v>49.931643097583688</v>
      </c>
      <c r="AV46" t="s">
        <v>2058</v>
      </c>
    </row>
    <row r="47" spans="1:48" x14ac:dyDescent="0.25">
      <c r="A47" s="14">
        <v>5.0000000000000013E-10</v>
      </c>
      <c r="B47" t="s">
        <v>1088</v>
      </c>
      <c r="C47" s="4">
        <v>6</v>
      </c>
      <c r="D47" s="4">
        <v>1</v>
      </c>
      <c r="E47" s="4">
        <v>5</v>
      </c>
      <c r="F47" s="4">
        <v>12</v>
      </c>
      <c r="G47" s="4">
        <v>54.75</v>
      </c>
      <c r="H47" s="4">
        <v>53.34</v>
      </c>
      <c r="I47" s="34">
        <v>6423.5883041394882</v>
      </c>
      <c r="J47" s="35">
        <v>13.04156479217604</v>
      </c>
      <c r="K47" s="35">
        <v>14.941176470588236</v>
      </c>
      <c r="L47" s="35">
        <v>27.439168443496804</v>
      </c>
      <c r="M47" s="35">
        <v>25.48310891089109</v>
      </c>
      <c r="N47" s="4">
        <v>4.09</v>
      </c>
      <c r="O47" s="4">
        <v>159.68253968253967</v>
      </c>
      <c r="P47" s="35">
        <v>2.6190476190476186</v>
      </c>
      <c r="Q47" s="36" t="str">
        <f t="shared" si="29"/>
        <v xml:space="preserve"> </v>
      </c>
      <c r="R47" s="36" t="str">
        <f t="shared" si="30"/>
        <v xml:space="preserve"> </v>
      </c>
      <c r="S47" s="37" t="str">
        <f t="shared" si="31"/>
        <v/>
      </c>
      <c r="T47" s="37" t="str">
        <f t="shared" si="32"/>
        <v/>
      </c>
      <c r="U47" s="37" t="str">
        <f t="shared" si="33"/>
        <v/>
      </c>
      <c r="V47" s="37" t="str">
        <f t="shared" si="34"/>
        <v/>
      </c>
      <c r="W47" s="37" t="str">
        <f t="shared" si="35"/>
        <v/>
      </c>
      <c r="X47" s="37" t="str">
        <f t="shared" si="36"/>
        <v/>
      </c>
      <c r="Y47" s="1" t="str">
        <f t="shared" si="37"/>
        <v xml:space="preserve"> </v>
      </c>
      <c r="Z47" s="1" t="str">
        <f t="shared" si="38"/>
        <v xml:space="preserve"> </v>
      </c>
      <c r="AA47" s="1" t="str">
        <f t="shared" si="39"/>
        <v xml:space="preserve"> </v>
      </c>
      <c r="AB47" s="1" t="str">
        <f t="shared" si="40"/>
        <v xml:space="preserve"> </v>
      </c>
      <c r="AC47" s="1" t="str">
        <f t="shared" si="41"/>
        <v xml:space="preserve"> </v>
      </c>
      <c r="AD47" s="1" t="str">
        <f t="shared" si="42"/>
        <v xml:space="preserve"> </v>
      </c>
      <c r="AE47" s="1" t="str">
        <f t="shared" si="43"/>
        <v xml:space="preserve"> </v>
      </c>
      <c r="AF47" s="1" t="str">
        <f t="shared" si="44"/>
        <v xml:space="preserve"> </v>
      </c>
      <c r="AG47" s="38">
        <f t="shared" si="45"/>
        <v>2.6190476195476187</v>
      </c>
      <c r="AH47" s="38" t="str">
        <f t="shared" si="46"/>
        <v xml:space="preserve"> </v>
      </c>
      <c r="AI47" s="1">
        <f t="shared" si="47"/>
        <v>81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1088</v>
      </c>
      <c r="AP47" t="s">
        <v>1254</v>
      </c>
      <c r="AQ47" s="22">
        <v>15.35609059863785</v>
      </c>
      <c r="AR47" s="21">
        <v>-153.01502260935544</v>
      </c>
      <c r="AS47">
        <v>2.6434195725534293</v>
      </c>
      <c r="AT47">
        <v>-15.35609059863785</v>
      </c>
      <c r="AU47">
        <v>153.01502260935544</v>
      </c>
      <c r="AV47" t="s">
        <v>2059</v>
      </c>
    </row>
    <row r="48" spans="1:48" x14ac:dyDescent="0.25">
      <c r="A48" s="14">
        <v>5.100000000000001E-10</v>
      </c>
      <c r="B48" t="s">
        <v>993</v>
      </c>
      <c r="C48" s="4">
        <v>4</v>
      </c>
      <c r="D48" s="4">
        <v>0</v>
      </c>
      <c r="E48" s="4">
        <v>3</v>
      </c>
      <c r="F48" s="4">
        <v>7</v>
      </c>
      <c r="G48" s="4">
        <v>13.5</v>
      </c>
      <c r="H48" s="4">
        <v>12.2</v>
      </c>
      <c r="I48" s="34">
        <v>862.20336496747689</v>
      </c>
      <c r="J48" s="35">
        <v>12.2</v>
      </c>
      <c r="K48" s="35">
        <v>11.060743427017226</v>
      </c>
      <c r="L48" s="35">
        <v>5.7841271238218388</v>
      </c>
      <c r="M48" s="35">
        <v>5.6716835028569248</v>
      </c>
      <c r="N48" s="4">
        <v>1</v>
      </c>
      <c r="O48" s="4">
        <v>376.1904761904762</v>
      </c>
      <c r="P48" s="35">
        <v>2.6229508196721314</v>
      </c>
      <c r="Q48" s="36" t="str">
        <f t="shared" si="29"/>
        <v xml:space="preserve"> </v>
      </c>
      <c r="R48" s="36" t="str">
        <f t="shared" si="30"/>
        <v xml:space="preserve"> </v>
      </c>
      <c r="S48" s="37" t="str">
        <f t="shared" si="31"/>
        <v/>
      </c>
      <c r="T48" s="37" t="str">
        <f t="shared" si="32"/>
        <v/>
      </c>
      <c r="U48" s="37" t="str">
        <f t="shared" si="33"/>
        <v/>
      </c>
      <c r="V48" s="37" t="str">
        <f t="shared" si="34"/>
        <v/>
      </c>
      <c r="W48" s="37" t="str">
        <f t="shared" si="35"/>
        <v/>
      </c>
      <c r="X48" s="37">
        <f t="shared" si="36"/>
        <v>-0.46664890445832108</v>
      </c>
      <c r="Y48" s="1" t="str">
        <f t="shared" si="37"/>
        <v xml:space="preserve"> </v>
      </c>
      <c r="Z48" s="1" t="str">
        <f t="shared" si="38"/>
        <v xml:space="preserve"> </v>
      </c>
      <c r="AA48" s="1" t="str">
        <f t="shared" si="39"/>
        <v xml:space="preserve"> </v>
      </c>
      <c r="AB48" s="1">
        <f t="shared" si="40"/>
        <v>29</v>
      </c>
      <c r="AC48" s="1" t="str">
        <f t="shared" si="41"/>
        <v xml:space="preserve"> 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>
        <f t="shared" si="45"/>
        <v>2.6229508201821314</v>
      </c>
      <c r="AH48" s="38" t="str">
        <f t="shared" si="46"/>
        <v xml:space="preserve"> </v>
      </c>
      <c r="AI48" s="1">
        <f t="shared" si="47"/>
        <v>80</v>
      </c>
      <c r="AJ48" s="1" t="str">
        <f t="shared" si="48"/>
        <v xml:space="preserve"> </v>
      </c>
      <c r="AK48" s="25" t="str">
        <f t="shared" si="49"/>
        <v xml:space="preserve"> </v>
      </c>
      <c r="AL48" s="25" t="str">
        <f t="shared" si="50"/>
        <v xml:space="preserve"> </v>
      </c>
      <c r="AM48" s="1" t="str">
        <f t="shared" si="51"/>
        <v xml:space="preserve"> </v>
      </c>
      <c r="AN48" s="1" t="str">
        <f t="shared" si="52"/>
        <v xml:space="preserve"> </v>
      </c>
      <c r="AO48" t="s">
        <v>993</v>
      </c>
      <c r="AP48" t="s">
        <v>1242</v>
      </c>
      <c r="AQ48" s="22">
        <v>20.818114148684508</v>
      </c>
      <c r="AR48" s="21">
        <v>46.664890445832107</v>
      </c>
      <c r="AS48">
        <v>10.655737704918034</v>
      </c>
      <c r="AT48">
        <v>-20.818114148684508</v>
      </c>
      <c r="AU48">
        <v>-46.664890445832107</v>
      </c>
      <c r="AV48" t="s">
        <v>2060</v>
      </c>
    </row>
    <row r="49" spans="1:48" x14ac:dyDescent="0.25">
      <c r="A49" s="14">
        <v>5.2000000000000007E-10</v>
      </c>
      <c r="B49" t="s">
        <v>1069</v>
      </c>
      <c r="C49" s="4">
        <v>5</v>
      </c>
      <c r="D49" s="4">
        <v>0</v>
      </c>
      <c r="E49" s="4">
        <v>5</v>
      </c>
      <c r="F49" s="4">
        <v>10</v>
      </c>
      <c r="G49" s="4">
        <v>105.5</v>
      </c>
      <c r="H49" s="4">
        <v>105.46</v>
      </c>
      <c r="I49" s="34">
        <v>3938.2873081685075</v>
      </c>
      <c r="J49" s="35">
        <v>15.237682415835861</v>
      </c>
      <c r="K49" s="35">
        <v>13.832633788037773</v>
      </c>
      <c r="L49" s="35">
        <v>7.7150933572710949</v>
      </c>
      <c r="M49" s="35">
        <v>7.5259316987740803</v>
      </c>
      <c r="N49" s="4">
        <v>6.9210000000000003</v>
      </c>
      <c r="O49" s="4">
        <v>-4.9965682910089209</v>
      </c>
      <c r="P49" s="35">
        <v>2.1904039446235539</v>
      </c>
      <c r="Q49" s="36" t="str">
        <f t="shared" si="29"/>
        <v xml:space="preserve"> </v>
      </c>
      <c r="R49" s="36" t="str">
        <f t="shared" si="30"/>
        <v xml:space="preserve"> </v>
      </c>
      <c r="S49" s="37" t="str">
        <f t="shared" si="31"/>
        <v/>
      </c>
      <c r="T49" s="37" t="str">
        <f t="shared" si="32"/>
        <v/>
      </c>
      <c r="U49" s="37" t="str">
        <f t="shared" si="33"/>
        <v/>
      </c>
      <c r="V49" s="37" t="str">
        <f t="shared" si="34"/>
        <v/>
      </c>
      <c r="W49" s="37" t="str">
        <f t="shared" si="35"/>
        <v/>
      </c>
      <c r="X49" s="37" t="str">
        <f t="shared" si="36"/>
        <v/>
      </c>
      <c r="Y49" s="1" t="str">
        <f t="shared" si="37"/>
        <v xml:space="preserve"> </v>
      </c>
      <c r="Z49" s="1" t="str">
        <f t="shared" si="38"/>
        <v xml:space="preserve"> </v>
      </c>
      <c r="AA49" s="1" t="str">
        <f t="shared" si="39"/>
        <v xml:space="preserve"> </v>
      </c>
      <c r="AB49" s="1" t="str">
        <f t="shared" si="40"/>
        <v xml:space="preserve"> </v>
      </c>
      <c r="AC49" s="1" t="str">
        <f t="shared" si="41"/>
        <v xml:space="preserve"> 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>
        <f t="shared" si="45"/>
        <v>2.190403945143554</v>
      </c>
      <c r="AH49" s="38" t="str">
        <f t="shared" si="46"/>
        <v xml:space="preserve"> </v>
      </c>
      <c r="AI49" s="1">
        <f t="shared" si="47"/>
        <v>90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1069</v>
      </c>
      <c r="AP49" t="s">
        <v>1262</v>
      </c>
      <c r="AQ49" s="22">
        <v>1.1025877303842191</v>
      </c>
      <c r="AR49" s="21">
        <v>28.859559857183857</v>
      </c>
      <c r="AS49">
        <v>3.7929072634179661E-2</v>
      </c>
      <c r="AT49">
        <v>-1.1025877303842191</v>
      </c>
      <c r="AU49">
        <v>-28.859559857183857</v>
      </c>
      <c r="AV49" t="s">
        <v>2061</v>
      </c>
    </row>
    <row r="50" spans="1:48" x14ac:dyDescent="0.25">
      <c r="A50" s="14">
        <v>5.3000000000000003E-10</v>
      </c>
      <c r="B50" t="s">
        <v>1081</v>
      </c>
      <c r="C50" s="4">
        <v>9</v>
      </c>
      <c r="D50" s="4">
        <v>0</v>
      </c>
      <c r="E50" s="4">
        <v>2</v>
      </c>
      <c r="F50" s="4">
        <v>11</v>
      </c>
      <c r="G50" s="4">
        <v>70</v>
      </c>
      <c r="H50" s="4">
        <v>56.38</v>
      </c>
      <c r="I50" s="34">
        <v>7596.2229170402752</v>
      </c>
      <c r="J50" s="35">
        <v>19.992907801418443</v>
      </c>
      <c r="K50" s="35">
        <v>18.364820846905538</v>
      </c>
      <c r="L50" s="35">
        <v>11.201949734839751</v>
      </c>
      <c r="M50" s="35">
        <v>10.665567827969982</v>
      </c>
      <c r="N50" s="4">
        <v>2.82</v>
      </c>
      <c r="O50" s="4">
        <v>3.2967032967032912</v>
      </c>
      <c r="P50" s="35">
        <v>1.2859169918410784</v>
      </c>
      <c r="Q50" s="36">
        <f t="shared" si="29"/>
        <v>81.818181818711807</v>
      </c>
      <c r="R50" s="36" t="str">
        <f t="shared" si="30"/>
        <v xml:space="preserve"> </v>
      </c>
      <c r="S50" s="37">
        <f t="shared" si="31"/>
        <v>0.24157502713517903</v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>
        <f t="shared" si="41"/>
        <v>55</v>
      </c>
      <c r="AD50" s="1" t="str">
        <f t="shared" si="42"/>
        <v xml:space="preserve"> </v>
      </c>
      <c r="AE50" s="1">
        <f t="shared" si="43"/>
        <v>39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1081</v>
      </c>
      <c r="AP50" t="s">
        <v>1242</v>
      </c>
      <c r="AQ50" s="22">
        <v>-29.760339620310681</v>
      </c>
      <c r="AR50" s="21">
        <v>-3.2925458825657117</v>
      </c>
      <c r="AS50">
        <v>24.157502660517906</v>
      </c>
      <c r="AT50">
        <v>29.760339620310681</v>
      </c>
      <c r="AU50">
        <v>3.2925458825657117</v>
      </c>
      <c r="AV50" t="s">
        <v>2062</v>
      </c>
    </row>
    <row r="51" spans="1:48" x14ac:dyDescent="0.25">
      <c r="A51" s="14">
        <v>5.4E-10</v>
      </c>
      <c r="B51" t="s">
        <v>989</v>
      </c>
      <c r="C51" s="4">
        <v>7</v>
      </c>
      <c r="D51" s="4">
        <v>0</v>
      </c>
      <c r="E51" s="4">
        <v>6</v>
      </c>
      <c r="F51" s="4">
        <v>13</v>
      </c>
      <c r="G51" s="4">
        <v>15</v>
      </c>
      <c r="H51" s="4">
        <v>12.69</v>
      </c>
      <c r="I51" s="34">
        <v>3790.1247844738114</v>
      </c>
      <c r="J51" s="35" t="s">
        <v>1238</v>
      </c>
      <c r="K51" s="35" t="s">
        <v>1238</v>
      </c>
      <c r="L51" s="35">
        <v>18.471682834074219</v>
      </c>
      <c r="M51" s="35">
        <v>19.569419004524885</v>
      </c>
      <c r="N51" s="4">
        <v>-0.107</v>
      </c>
      <c r="O51" s="4" t="s">
        <v>132</v>
      </c>
      <c r="P51" s="35">
        <v>0.63041765169424746</v>
      </c>
      <c r="Q51" s="36" t="str">
        <f t="shared" si="29"/>
        <v xml:space="preserve"> </v>
      </c>
      <c r="R51" s="36" t="str">
        <f t="shared" si="30"/>
        <v xml:space="preserve"> </v>
      </c>
      <c r="S51" s="37">
        <f t="shared" si="31"/>
        <v>0.18203309746671409</v>
      </c>
      <c r="T51" s="37" t="str">
        <f t="shared" si="32"/>
        <v/>
      </c>
      <c r="U51" s="37" t="str">
        <f t="shared" si="33"/>
        <v xml:space="preserve"> </v>
      </c>
      <c r="V51" s="37" t="str">
        <f t="shared" si="34"/>
        <v xml:space="preserve"> </v>
      </c>
      <c r="W51" s="37" t="str">
        <f t="shared" si="35"/>
        <v/>
      </c>
      <c r="X51" s="37" t="str">
        <f t="shared" si="36"/>
        <v/>
      </c>
      <c r="Y51" s="1" t="str">
        <f t="shared" si="37"/>
        <v xml:space="preserve"> </v>
      </c>
      <c r="Z51" s="1" t="str">
        <f t="shared" si="38"/>
        <v xml:space="preserve"> </v>
      </c>
      <c r="AA51" s="1" t="str">
        <f t="shared" si="39"/>
        <v xml:space="preserve"> </v>
      </c>
      <c r="AB51" s="1" t="str">
        <f t="shared" si="40"/>
        <v xml:space="preserve"> </v>
      </c>
      <c r="AC51" s="1">
        <f t="shared" si="41"/>
        <v>71</v>
      </c>
      <c r="AD51" s="1" t="str">
        <f t="shared" si="42"/>
        <v xml:space="preserve"> </v>
      </c>
      <c r="AE51" s="1" t="str">
        <f t="shared" si="43"/>
        <v xml:space="preserve"> </v>
      </c>
      <c r="AF51" s="1" t="str">
        <f t="shared" si="44"/>
        <v xml:space="preserve"> </v>
      </c>
      <c r="AG51" s="38" t="str">
        <f t="shared" si="45"/>
        <v xml:space="preserve"> </v>
      </c>
      <c r="AH51" s="38" t="str">
        <f t="shared" si="46"/>
        <v xml:space="preserve"> </v>
      </c>
      <c r="AI51" s="1" t="str">
        <f t="shared" si="47"/>
        <v xml:space="preserve"> 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989</v>
      </c>
      <c r="AP51" t="s">
        <v>1295</v>
      </c>
      <c r="AQ51" s="22" t="e">
        <v>#VALUE!</v>
      </c>
      <c r="AR51" s="21">
        <v>-70.32634423743977</v>
      </c>
      <c r="AS51">
        <v>18.203309692671411</v>
      </c>
      <c r="AT51" t="e">
        <v>#VALUE!</v>
      </c>
      <c r="AU51">
        <v>70.32634423743977</v>
      </c>
      <c r="AV51" t="s">
        <v>2063</v>
      </c>
    </row>
    <row r="52" spans="1:48" x14ac:dyDescent="0.25">
      <c r="A52" s="14">
        <v>5.4999999999999996E-10</v>
      </c>
      <c r="B52" t="s">
        <v>991</v>
      </c>
      <c r="C52" s="4">
        <v>6</v>
      </c>
      <c r="D52" s="4">
        <v>0</v>
      </c>
      <c r="E52" s="4">
        <v>2</v>
      </c>
      <c r="F52" s="4">
        <v>8</v>
      </c>
      <c r="G52" s="4">
        <v>16.5</v>
      </c>
      <c r="H52" s="4">
        <v>15.36</v>
      </c>
      <c r="I52" s="34">
        <v>1451.3809535486103</v>
      </c>
      <c r="J52" s="35" t="s">
        <v>1238</v>
      </c>
      <c r="K52" s="35">
        <v>19.176029962546814</v>
      </c>
      <c r="L52" s="35">
        <v>13.128867562380039</v>
      </c>
      <c r="M52" s="35">
        <v>6.0133098901098903</v>
      </c>
      <c r="N52" s="4">
        <v>-0.66800000000000004</v>
      </c>
      <c r="O52" s="4" t="s">
        <v>132</v>
      </c>
      <c r="P52" s="35">
        <v>0.32552083333333337</v>
      </c>
      <c r="Q52" s="36">
        <f t="shared" si="29"/>
        <v>75.000000000550003</v>
      </c>
      <c r="R52" s="36" t="str">
        <f t="shared" si="30"/>
        <v xml:space="preserve"> </v>
      </c>
      <c r="S52" s="37" t="str">
        <f t="shared" si="31"/>
        <v/>
      </c>
      <c r="T52" s="37" t="str">
        <f t="shared" si="32"/>
        <v/>
      </c>
      <c r="U52" s="37" t="str">
        <f t="shared" si="33"/>
        <v xml:space="preserve"> </v>
      </c>
      <c r="V52" s="37" t="str">
        <f t="shared" si="34"/>
        <v xml:space="preserve"> </v>
      </c>
      <c r="W52" s="37" t="str">
        <f t="shared" si="35"/>
        <v/>
      </c>
      <c r="X52" s="37" t="str">
        <f t="shared" si="36"/>
        <v/>
      </c>
      <c r="Y52" s="1" t="str">
        <f t="shared" si="37"/>
        <v xml:space="preserve"> </v>
      </c>
      <c r="Z52" s="1" t="str">
        <f t="shared" si="38"/>
        <v xml:space="preserve"> </v>
      </c>
      <c r="AA52" s="1" t="str">
        <f t="shared" si="39"/>
        <v xml:space="preserve"> </v>
      </c>
      <c r="AB52" s="1" t="str">
        <f t="shared" si="40"/>
        <v xml:space="preserve"> </v>
      </c>
      <c r="AC52" s="1" t="str">
        <f t="shared" si="41"/>
        <v xml:space="preserve"> </v>
      </c>
      <c r="AD52" s="1" t="str">
        <f t="shared" si="42"/>
        <v xml:space="preserve"> </v>
      </c>
      <c r="AE52" s="1">
        <f t="shared" si="43"/>
        <v>60</v>
      </c>
      <c r="AF52" s="1" t="str">
        <f t="shared" si="44"/>
        <v xml:space="preserve"> </v>
      </c>
      <c r="AG52" s="38" t="str">
        <f t="shared" si="45"/>
        <v xml:space="preserve"> </v>
      </c>
      <c r="AH52" s="38" t="str">
        <f t="shared" si="46"/>
        <v xml:space="preserve"> </v>
      </c>
      <c r="AI52" s="1" t="str">
        <f t="shared" si="47"/>
        <v xml:space="preserve"> 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991</v>
      </c>
      <c r="AP52" t="s">
        <v>1242</v>
      </c>
      <c r="AQ52" s="22" t="e">
        <v>#VALUE!</v>
      </c>
      <c r="AR52" s="21">
        <v>-21.060546348958287</v>
      </c>
      <c r="AS52">
        <v>7.421875</v>
      </c>
      <c r="AT52" t="e">
        <v>#VALUE!</v>
      </c>
      <c r="AU52">
        <v>21.060546348958287</v>
      </c>
      <c r="AV52" t="s">
        <v>2064</v>
      </c>
    </row>
    <row r="53" spans="1:48" x14ac:dyDescent="0.25">
      <c r="A53" s="14">
        <v>5.5999999999999993E-10</v>
      </c>
      <c r="B53" t="s">
        <v>979</v>
      </c>
      <c r="C53" s="4">
        <v>9</v>
      </c>
      <c r="D53" s="4">
        <v>0</v>
      </c>
      <c r="E53" s="4">
        <v>3</v>
      </c>
      <c r="F53" s="4">
        <v>12</v>
      </c>
      <c r="G53" s="4">
        <v>13.864999771118164</v>
      </c>
      <c r="H53" s="4">
        <v>10.43</v>
      </c>
      <c r="I53" s="34">
        <v>2305.6632413702405</v>
      </c>
      <c r="J53" s="35">
        <v>13.009107998963916</v>
      </c>
      <c r="K53" s="35">
        <v>7.6785466725591895</v>
      </c>
      <c r="L53" s="35">
        <v>4.5431371187701464</v>
      </c>
      <c r="M53" s="35">
        <v>3.5701044427123931</v>
      </c>
      <c r="N53" s="4">
        <v>0.60499999999999998</v>
      </c>
      <c r="O53" s="4">
        <v>132.69230769230768</v>
      </c>
      <c r="P53" s="35">
        <v>0</v>
      </c>
      <c r="Q53" s="36">
        <f t="shared" si="29"/>
        <v>75.000000000559993</v>
      </c>
      <c r="R53" s="36" t="str">
        <f t="shared" si="30"/>
        <v xml:space="preserve"> </v>
      </c>
      <c r="S53" s="37">
        <f t="shared" si="31"/>
        <v>0.32933842540354402</v>
      </c>
      <c r="T53" s="37" t="str">
        <f t="shared" si="32"/>
        <v/>
      </c>
      <c r="U53" s="37" t="str">
        <f t="shared" si="33"/>
        <v/>
      </c>
      <c r="V53" s="37" t="str">
        <f t="shared" si="34"/>
        <v/>
      </c>
      <c r="W53" s="37" t="str">
        <f t="shared" si="35"/>
        <v/>
      </c>
      <c r="X53" s="37">
        <f t="shared" si="36"/>
        <v>-0.58107989198358434</v>
      </c>
      <c r="Y53" s="1" t="str">
        <f t="shared" si="37"/>
        <v xml:space="preserve"> </v>
      </c>
      <c r="Z53" s="1" t="str">
        <f t="shared" si="38"/>
        <v xml:space="preserve"> </v>
      </c>
      <c r="AA53" s="1" t="str">
        <f t="shared" si="39"/>
        <v xml:space="preserve"> </v>
      </c>
      <c r="AB53" s="1">
        <f t="shared" si="40"/>
        <v>15</v>
      </c>
      <c r="AC53" s="1">
        <f t="shared" si="41"/>
        <v>32</v>
      </c>
      <c r="AD53" s="1" t="str">
        <f t="shared" si="42"/>
        <v xml:space="preserve"> </v>
      </c>
      <c r="AE53" s="1">
        <f t="shared" si="43"/>
        <v>59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 t="str">
        <f t="shared" si="49"/>
        <v xml:space="preserve"> </v>
      </c>
      <c r="AL53" s="25" t="str">
        <f t="shared" si="50"/>
        <v xml:space="preserve"> </v>
      </c>
      <c r="AM53" s="1" t="str">
        <f t="shared" si="51"/>
        <v xml:space="preserve"> </v>
      </c>
      <c r="AN53" s="1" t="str">
        <f t="shared" si="52"/>
        <v xml:space="preserve"> </v>
      </c>
      <c r="AO53" t="s">
        <v>979</v>
      </c>
      <c r="AP53" t="s">
        <v>1242</v>
      </c>
      <c r="AQ53" s="22">
        <v>15.566745524475722</v>
      </c>
      <c r="AR53" s="21">
        <v>58.107989198358432</v>
      </c>
      <c r="AS53">
        <v>32.9338424843544</v>
      </c>
      <c r="AT53">
        <v>-15.566745524475722</v>
      </c>
      <c r="AU53">
        <v>-58.107989198358432</v>
      </c>
      <c r="AV53" t="s">
        <v>2065</v>
      </c>
    </row>
    <row r="54" spans="1:48" x14ac:dyDescent="0.25">
      <c r="A54" s="14">
        <v>5.6999999999999989E-10</v>
      </c>
      <c r="B54" t="s">
        <v>1111</v>
      </c>
      <c r="C54" s="4">
        <v>8</v>
      </c>
      <c r="D54" s="4">
        <v>0</v>
      </c>
      <c r="E54" s="4">
        <v>2</v>
      </c>
      <c r="F54" s="4">
        <v>10</v>
      </c>
      <c r="G54" s="4">
        <v>30</v>
      </c>
      <c r="H54" s="4">
        <v>25.84</v>
      </c>
      <c r="I54" s="34">
        <v>1234.9312686873179</v>
      </c>
      <c r="J54" s="35">
        <v>31.744471744471742</v>
      </c>
      <c r="K54" s="35">
        <v>23.405797101449274</v>
      </c>
      <c r="L54" s="35">
        <v>12.809753954305799</v>
      </c>
      <c r="M54" s="35">
        <v>11.635935504469987</v>
      </c>
      <c r="N54" s="4">
        <v>0.81400000000000006</v>
      </c>
      <c r="O54" s="4">
        <v>-33.278688524590159</v>
      </c>
      <c r="P54" s="35">
        <v>7.0936532507739933</v>
      </c>
      <c r="Q54" s="36">
        <f t="shared" si="29"/>
        <v>80.000000000569997</v>
      </c>
      <c r="R54" s="36" t="str">
        <f t="shared" si="30"/>
        <v xml:space="preserve"> </v>
      </c>
      <c r="S54" s="37">
        <f t="shared" si="31"/>
        <v>0.16099071264430348</v>
      </c>
      <c r="T54" s="37" t="str">
        <f t="shared" si="32"/>
        <v/>
      </c>
      <c r="U54" s="37" t="str">
        <f t="shared" si="33"/>
        <v/>
      </c>
      <c r="V54" s="37" t="str">
        <f t="shared" si="34"/>
        <v/>
      </c>
      <c r="W54" s="37" t="str">
        <f t="shared" si="35"/>
        <v/>
      </c>
      <c r="X54" s="37" t="str">
        <f t="shared" si="36"/>
        <v/>
      </c>
      <c r="Y54" s="1" t="str">
        <f t="shared" si="37"/>
        <v xml:space="preserve"> </v>
      </c>
      <c r="Z54" s="1" t="str">
        <f t="shared" si="38"/>
        <v xml:space="preserve"> </v>
      </c>
      <c r="AA54" s="1" t="str">
        <f t="shared" si="39"/>
        <v xml:space="preserve"> </v>
      </c>
      <c r="AB54" s="1" t="str">
        <f t="shared" si="40"/>
        <v xml:space="preserve"> </v>
      </c>
      <c r="AC54" s="1">
        <f t="shared" si="41"/>
        <v>79</v>
      </c>
      <c r="AD54" s="1" t="str">
        <f t="shared" si="42"/>
        <v xml:space="preserve"> </v>
      </c>
      <c r="AE54" s="1">
        <f t="shared" si="43"/>
        <v>45</v>
      </c>
      <c r="AF54" s="1" t="str">
        <f t="shared" si="44"/>
        <v xml:space="preserve"> </v>
      </c>
      <c r="AG54" s="38">
        <f t="shared" si="45"/>
        <v>7.0936532513439934</v>
      </c>
      <c r="AH54" s="38" t="str">
        <f t="shared" si="46"/>
        <v xml:space="preserve"> </v>
      </c>
      <c r="AI54" s="1">
        <f t="shared" si="47"/>
        <v>8</v>
      </c>
      <c r="AJ54" s="1" t="str">
        <f t="shared" si="48"/>
        <v xml:space="preserve"> </v>
      </c>
      <c r="AK54" s="25" t="str">
        <f t="shared" si="49"/>
        <v xml:space="preserve"> </v>
      </c>
      <c r="AL54" s="25" t="str">
        <f t="shared" si="50"/>
        <v xml:space="preserve"> </v>
      </c>
      <c r="AM54" s="1" t="str">
        <f t="shared" si="51"/>
        <v xml:space="preserve"> </v>
      </c>
      <c r="AN54" s="1" t="str">
        <f t="shared" si="52"/>
        <v xml:space="preserve"> </v>
      </c>
      <c r="AO54" t="s">
        <v>1111</v>
      </c>
      <c r="AP54" t="s">
        <v>1262</v>
      </c>
      <c r="AQ54" s="22">
        <v>-106.03173262959604</v>
      </c>
      <c r="AR54" s="21">
        <v>-18.11801779062683</v>
      </c>
      <c r="AS54">
        <v>16.099071207430349</v>
      </c>
      <c r="AT54">
        <v>106.03173262959604</v>
      </c>
      <c r="AU54">
        <v>18.11801779062683</v>
      </c>
      <c r="AV54" t="s">
        <v>2066</v>
      </c>
    </row>
    <row r="55" spans="1:48" x14ac:dyDescent="0.25">
      <c r="A55" s="14">
        <v>5.7999999999999986E-10</v>
      </c>
      <c r="B55" t="s">
        <v>1027</v>
      </c>
      <c r="C55" s="4">
        <v>3</v>
      </c>
      <c r="D55" s="4">
        <v>0</v>
      </c>
      <c r="E55" s="4">
        <v>4</v>
      </c>
      <c r="F55" s="4">
        <v>7</v>
      </c>
      <c r="G55" s="4">
        <v>12</v>
      </c>
      <c r="H55" s="4">
        <v>11.2</v>
      </c>
      <c r="I55" s="34">
        <v>796.78804478344932</v>
      </c>
      <c r="J55" s="35" t="s">
        <v>1238</v>
      </c>
      <c r="K55" s="35" t="s">
        <v>1238</v>
      </c>
      <c r="L55" s="35">
        <v>7.6659286775631506</v>
      </c>
      <c r="M55" s="35">
        <v>7.1829725026105118</v>
      </c>
      <c r="N55" s="4">
        <v>-0.52</v>
      </c>
      <c r="O55" s="4">
        <v>63.380281690140841</v>
      </c>
      <c r="P55" s="35">
        <v>10.714285714285715</v>
      </c>
      <c r="Q55" s="36" t="str">
        <f t="shared" si="29"/>
        <v xml:space="preserve"> </v>
      </c>
      <c r="R55" s="36" t="str">
        <f t="shared" si="30"/>
        <v xml:space="preserve"> </v>
      </c>
      <c r="S55" s="37" t="str">
        <f t="shared" si="31"/>
        <v/>
      </c>
      <c r="T55" s="37" t="str">
        <f t="shared" si="32"/>
        <v/>
      </c>
      <c r="U55" s="37" t="str">
        <f t="shared" si="33"/>
        <v xml:space="preserve"> </v>
      </c>
      <c r="V55" s="37" t="str">
        <f t="shared" si="34"/>
        <v xml:space="preserve"> </v>
      </c>
      <c r="W55" s="37" t="str">
        <f t="shared" si="35"/>
        <v/>
      </c>
      <c r="X55" s="37" t="str">
        <f t="shared" si="36"/>
        <v/>
      </c>
      <c r="Y55" s="1" t="str">
        <f t="shared" si="37"/>
        <v xml:space="preserve"> </v>
      </c>
      <c r="Z55" s="1" t="str">
        <f t="shared" si="38"/>
        <v xml:space="preserve"> </v>
      </c>
      <c r="AA55" s="1" t="str">
        <f t="shared" si="39"/>
        <v xml:space="preserve"> </v>
      </c>
      <c r="AB55" s="1" t="str">
        <f t="shared" si="40"/>
        <v xml:space="preserve"> </v>
      </c>
      <c r="AC55" s="1" t="str">
        <f t="shared" si="41"/>
        <v xml:space="preserve"> 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10.714285714865715</v>
      </c>
      <c r="AH55" s="38" t="str">
        <f t="shared" si="46"/>
        <v xml:space="preserve"> </v>
      </c>
      <c r="AI55" s="1">
        <f t="shared" si="47"/>
        <v>3</v>
      </c>
      <c r="AJ55" s="1" t="str">
        <f t="shared" si="48"/>
        <v xml:space="preserve"> </v>
      </c>
      <c r="AK55" s="25">
        <f t="shared" si="49"/>
        <v>63.380281690720842</v>
      </c>
      <c r="AL55" s="25" t="str">
        <f t="shared" si="50"/>
        <v xml:space="preserve"> </v>
      </c>
      <c r="AM55" s="1">
        <f t="shared" si="51"/>
        <v>8</v>
      </c>
      <c r="AN55" s="1" t="str">
        <f t="shared" si="52"/>
        <v xml:space="preserve"> </v>
      </c>
      <c r="AO55" t="s">
        <v>1027</v>
      </c>
      <c r="AP55" t="s">
        <v>1242</v>
      </c>
      <c r="AQ55" s="22" t="e">
        <v>#VALUE!</v>
      </c>
      <c r="AR55" s="21">
        <v>29.312904592229405</v>
      </c>
      <c r="AS55">
        <v>7.1428571428571397</v>
      </c>
      <c r="AT55" t="e">
        <v>#VALUE!</v>
      </c>
      <c r="AU55">
        <v>-29.312904592229405</v>
      </c>
      <c r="AV55" t="s">
        <v>2067</v>
      </c>
    </row>
    <row r="56" spans="1:48" x14ac:dyDescent="0.25">
      <c r="A56" s="14">
        <v>5.8999999999999982E-10</v>
      </c>
      <c r="B56" t="s">
        <v>1063</v>
      </c>
      <c r="C56" s="4">
        <v>1</v>
      </c>
      <c r="D56" s="4">
        <v>0</v>
      </c>
      <c r="E56" s="4">
        <v>8</v>
      </c>
      <c r="F56" s="4">
        <v>9</v>
      </c>
      <c r="G56" s="4">
        <v>14</v>
      </c>
      <c r="H56" s="4">
        <v>14.12</v>
      </c>
      <c r="I56" s="34">
        <v>7428.3374202727337</v>
      </c>
      <c r="J56" s="35" t="s">
        <v>1238</v>
      </c>
      <c r="K56" s="35" t="s">
        <v>1238</v>
      </c>
      <c r="L56" s="35">
        <v>17.718631813537094</v>
      </c>
      <c r="M56" s="35">
        <v>17.086683113683122</v>
      </c>
      <c r="N56" s="4" t="s">
        <v>132</v>
      </c>
      <c r="O56" s="4" t="s">
        <v>132</v>
      </c>
      <c r="P56" s="35">
        <v>5.2407932011331448</v>
      </c>
      <c r="Q56" s="36" t="str">
        <f t="shared" si="29"/>
        <v xml:space="preserve"> </v>
      </c>
      <c r="R56" s="36" t="str">
        <f t="shared" si="30"/>
        <v xml:space="preserve"> </v>
      </c>
      <c r="S56" s="37" t="str">
        <f t="shared" si="31"/>
        <v/>
      </c>
      <c r="T56" s="37" t="str">
        <f t="shared" si="32"/>
        <v/>
      </c>
      <c r="U56" s="37" t="str">
        <f t="shared" si="33"/>
        <v xml:space="preserve"> </v>
      </c>
      <c r="V56" s="37" t="str">
        <f t="shared" si="34"/>
        <v xml:space="preserve"> </v>
      </c>
      <c r="W56" s="37" t="str">
        <f t="shared" si="35"/>
        <v/>
      </c>
      <c r="X56" s="37" t="str">
        <f t="shared" si="36"/>
        <v/>
      </c>
      <c r="Y56" s="1" t="str">
        <f t="shared" si="37"/>
        <v xml:space="preserve"> </v>
      </c>
      <c r="Z56" s="1" t="str">
        <f t="shared" si="38"/>
        <v xml:space="preserve"> </v>
      </c>
      <c r="AA56" s="1" t="str">
        <f t="shared" si="39"/>
        <v xml:space="preserve"> </v>
      </c>
      <c r="AB56" s="1" t="str">
        <f t="shared" si="40"/>
        <v xml:space="preserve"> </v>
      </c>
      <c r="AC56" s="1" t="str">
        <f t="shared" si="41"/>
        <v xml:space="preserve"> </v>
      </c>
      <c r="AD56" s="1" t="str">
        <f t="shared" si="42"/>
        <v xml:space="preserve"> </v>
      </c>
      <c r="AE56" s="1" t="str">
        <f t="shared" si="43"/>
        <v xml:space="preserve"> </v>
      </c>
      <c r="AF56" s="1" t="str">
        <f t="shared" si="44"/>
        <v xml:space="preserve"> </v>
      </c>
      <c r="AG56" s="38">
        <f t="shared" si="45"/>
        <v>5.2407932017231449</v>
      </c>
      <c r="AH56" s="38" t="str">
        <f t="shared" si="46"/>
        <v xml:space="preserve"> </v>
      </c>
      <c r="AI56" s="1">
        <f t="shared" si="47"/>
        <v>36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1063</v>
      </c>
      <c r="AP56" t="s">
        <v>1254</v>
      </c>
      <c r="AQ56" s="22" t="e">
        <v>#VALUE!</v>
      </c>
      <c r="AR56" s="21">
        <v>-63.382503305104379</v>
      </c>
      <c r="AS56">
        <v>-0.84985835694050271</v>
      </c>
      <c r="AT56" t="e">
        <v>#VALUE!</v>
      </c>
      <c r="AU56">
        <v>63.382503305104379</v>
      </c>
      <c r="AV56" t="s">
        <v>2068</v>
      </c>
    </row>
    <row r="57" spans="1:48" x14ac:dyDescent="0.25">
      <c r="A57" s="14">
        <v>5.9999999999999979E-10</v>
      </c>
      <c r="B57" t="s">
        <v>1115</v>
      </c>
      <c r="C57" s="4">
        <v>8</v>
      </c>
      <c r="D57" s="4">
        <v>0</v>
      </c>
      <c r="E57" s="4">
        <v>0</v>
      </c>
      <c r="F57" s="4">
        <v>8</v>
      </c>
      <c r="G57" s="4">
        <v>9</v>
      </c>
      <c r="H57" s="4">
        <v>7.46</v>
      </c>
      <c r="I57" s="34">
        <v>941.22205747381224</v>
      </c>
      <c r="J57" s="35">
        <v>10.843023255813952</v>
      </c>
      <c r="K57" s="35">
        <v>9.1198044009779942</v>
      </c>
      <c r="L57" s="35">
        <v>7.6019891161568776</v>
      </c>
      <c r="M57" s="35">
        <v>6.3487366523959796</v>
      </c>
      <c r="N57" s="4">
        <v>0.68800000000000006</v>
      </c>
      <c r="O57" s="4">
        <v>-22.783389450056113</v>
      </c>
      <c r="P57" s="35">
        <v>6.4343163538873993</v>
      </c>
      <c r="Q57" s="36">
        <f t="shared" si="29"/>
        <v>100.0000000006</v>
      </c>
      <c r="R57" s="36" t="str">
        <f t="shared" si="30"/>
        <v xml:space="preserve"> </v>
      </c>
      <c r="S57" s="37">
        <f t="shared" si="31"/>
        <v>0.20643431695388731</v>
      </c>
      <c r="T57" s="37" t="str">
        <f t="shared" si="32"/>
        <v/>
      </c>
      <c r="U57" s="37" t="str">
        <f t="shared" si="33"/>
        <v/>
      </c>
      <c r="V57" s="37" t="str">
        <f t="shared" si="34"/>
        <v/>
      </c>
      <c r="W57" s="37" t="str">
        <f t="shared" si="35"/>
        <v/>
      </c>
      <c r="X57" s="37" t="str">
        <f t="shared" si="36"/>
        <v/>
      </c>
      <c r="Y57" s="1" t="str">
        <f t="shared" si="37"/>
        <v xml:space="preserve"> </v>
      </c>
      <c r="Z57" s="1" t="str">
        <f t="shared" si="38"/>
        <v xml:space="preserve"> </v>
      </c>
      <c r="AA57" s="1" t="str">
        <f t="shared" si="39"/>
        <v xml:space="preserve"> </v>
      </c>
      <c r="AB57" s="1" t="str">
        <f t="shared" si="40"/>
        <v xml:space="preserve"> </v>
      </c>
      <c r="AC57" s="1">
        <f t="shared" si="41"/>
        <v>63</v>
      </c>
      <c r="AD57" s="1" t="str">
        <f t="shared" si="42"/>
        <v xml:space="preserve"> </v>
      </c>
      <c r="AE57" s="1">
        <f t="shared" si="43"/>
        <v>9</v>
      </c>
      <c r="AF57" s="1" t="str">
        <f t="shared" si="44"/>
        <v xml:space="preserve"> </v>
      </c>
      <c r="AG57" s="38">
        <f t="shared" si="45"/>
        <v>6.4343163544873994</v>
      </c>
      <c r="AH57" s="38" t="str">
        <f t="shared" si="46"/>
        <v xml:space="preserve"> </v>
      </c>
      <c r="AI57" s="1">
        <f t="shared" si="47"/>
        <v>14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1115</v>
      </c>
      <c r="AP57" t="s">
        <v>1244</v>
      </c>
      <c r="AQ57" s="22">
        <v>29.625325432375437</v>
      </c>
      <c r="AR57" s="21">
        <v>29.90248767701399</v>
      </c>
      <c r="AS57">
        <v>20.64343163538873</v>
      </c>
      <c r="AT57">
        <v>-29.625325432375437</v>
      </c>
      <c r="AU57">
        <v>-29.90248767701399</v>
      </c>
      <c r="AV57" t="s">
        <v>2069</v>
      </c>
    </row>
    <row r="58" spans="1:48" x14ac:dyDescent="0.25">
      <c r="A58" s="14">
        <v>6.0999999999999975E-10</v>
      </c>
      <c r="B58" t="s">
        <v>1068</v>
      </c>
      <c r="C58" s="4">
        <v>5</v>
      </c>
      <c r="D58" s="4">
        <v>0</v>
      </c>
      <c r="E58" s="4">
        <v>1</v>
      </c>
      <c r="F58" s="4">
        <v>6</v>
      </c>
      <c r="G58" s="4">
        <v>108.50445556640625</v>
      </c>
      <c r="H58" s="4">
        <v>92.07</v>
      </c>
      <c r="I58" s="34">
        <v>2750.206500306831</v>
      </c>
      <c r="J58" s="35">
        <v>15.202693101369505</v>
      </c>
      <c r="K58" s="35">
        <v>13.942666560958987</v>
      </c>
      <c r="L58" s="35">
        <v>10.890404645086685</v>
      </c>
      <c r="M58" s="35">
        <v>9.9411900902986794</v>
      </c>
      <c r="N58" s="4">
        <v>4.57</v>
      </c>
      <c r="O58" s="4">
        <v>86.530612244897952</v>
      </c>
      <c r="P58" s="35">
        <v>0.14393395912482812</v>
      </c>
      <c r="Q58" s="36">
        <f t="shared" si="29"/>
        <v>83.33333333394333</v>
      </c>
      <c r="R58" s="36" t="str">
        <f t="shared" si="30"/>
        <v xml:space="preserve"> </v>
      </c>
      <c r="S58" s="37">
        <f t="shared" si="31"/>
        <v>0.17849957230986163</v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>
        <f t="shared" si="41"/>
        <v>73</v>
      </c>
      <c r="AD58" s="1" t="str">
        <f t="shared" si="42"/>
        <v xml:space="preserve"> </v>
      </c>
      <c r="AE58" s="1">
        <f t="shared" si="43"/>
        <v>35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>
        <f t="shared" si="49"/>
        <v>86.530612245507953</v>
      </c>
      <c r="AL58" s="25" t="str">
        <f t="shared" si="50"/>
        <v xml:space="preserve"> </v>
      </c>
      <c r="AM58" s="1">
        <f t="shared" si="51"/>
        <v>3</v>
      </c>
      <c r="AN58" s="1" t="str">
        <f t="shared" si="52"/>
        <v xml:space="preserve"> </v>
      </c>
      <c r="AO58" t="s">
        <v>1068</v>
      </c>
      <c r="AP58" t="s">
        <v>1254</v>
      </c>
      <c r="AQ58" s="22">
        <v>1.3296795258015082</v>
      </c>
      <c r="AR58" s="21">
        <v>-0.41980620424693083</v>
      </c>
      <c r="AS58">
        <v>17.849957169986162</v>
      </c>
      <c r="AT58">
        <v>-1.3296795258015082</v>
      </c>
      <c r="AU58">
        <v>0.41980620424693083</v>
      </c>
      <c r="AV58" t="s">
        <v>2070</v>
      </c>
    </row>
    <row r="59" spans="1:48" x14ac:dyDescent="0.25">
      <c r="A59" s="14">
        <v>6.1999999999999972E-10</v>
      </c>
      <c r="B59" t="s">
        <v>1174</v>
      </c>
      <c r="C59" s="4">
        <v>4</v>
      </c>
      <c r="D59" s="4">
        <v>2</v>
      </c>
      <c r="E59" s="4">
        <v>4</v>
      </c>
      <c r="F59" s="4">
        <v>10</v>
      </c>
      <c r="G59" s="4">
        <v>21</v>
      </c>
      <c r="H59" s="4">
        <v>19.36</v>
      </c>
      <c r="I59" s="34">
        <v>3486.2893833205121</v>
      </c>
      <c r="J59" s="35">
        <v>8.2418050234142175</v>
      </c>
      <c r="K59" s="35">
        <v>7.9020408163265294</v>
      </c>
      <c r="L59" s="35">
        <v>7.2820765092647939</v>
      </c>
      <c r="M59" s="35">
        <v>7.4120374820675252</v>
      </c>
      <c r="N59" s="4">
        <v>2.3490000000000002</v>
      </c>
      <c r="O59" s="4">
        <v>-1.3025210084033485</v>
      </c>
      <c r="P59" s="35">
        <v>3.71900826446281</v>
      </c>
      <c r="Q59" s="36" t="str">
        <f t="shared" si="29"/>
        <v xml:space="preserve"> </v>
      </c>
      <c r="R59" s="36" t="str">
        <f t="shared" si="30"/>
        <v xml:space="preserve"> </v>
      </c>
      <c r="S59" s="37" t="str">
        <f t="shared" si="31"/>
        <v/>
      </c>
      <c r="T59" s="37" t="str">
        <f t="shared" si="32"/>
        <v/>
      </c>
      <c r="U59" s="37" t="str">
        <f t="shared" si="33"/>
        <v/>
      </c>
      <c r="V59" s="37">
        <f t="shared" si="34"/>
        <v>-0.46508060280919405</v>
      </c>
      <c r="W59" s="37" t="str">
        <f t="shared" si="35"/>
        <v/>
      </c>
      <c r="X59" s="37">
        <f t="shared" si="36"/>
        <v>-0.32852383758321879</v>
      </c>
      <c r="Y59" s="1" t="str">
        <f t="shared" si="37"/>
        <v xml:space="preserve"> </v>
      </c>
      <c r="Z59" s="1">
        <f t="shared" si="38"/>
        <v>8</v>
      </c>
      <c r="AA59" s="1" t="str">
        <f t="shared" si="39"/>
        <v xml:space="preserve"> </v>
      </c>
      <c r="AB59" s="1">
        <f t="shared" si="40"/>
        <v>35</v>
      </c>
      <c r="AC59" s="1" t="str">
        <f t="shared" si="41"/>
        <v xml:space="preserve"> 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>
        <f t="shared" si="45"/>
        <v>3.71900826508281</v>
      </c>
      <c r="AH59" s="38" t="str">
        <f t="shared" si="46"/>
        <v xml:space="preserve"> </v>
      </c>
      <c r="AI59" s="1">
        <f t="shared" si="47"/>
        <v>65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1174</v>
      </c>
      <c r="AP59" t="s">
        <v>1246</v>
      </c>
      <c r="AQ59" s="22">
        <v>46.508060280919409</v>
      </c>
      <c r="AR59" s="21">
        <v>32.852383758321878</v>
      </c>
      <c r="AS59">
        <v>8.4710743801652999</v>
      </c>
      <c r="AT59">
        <v>-46.508060280919409</v>
      </c>
      <c r="AU59">
        <v>-32.852383758321878</v>
      </c>
      <c r="AV59" t="s">
        <v>2071</v>
      </c>
    </row>
    <row r="60" spans="1:48" x14ac:dyDescent="0.25">
      <c r="A60" s="14">
        <v>6.2999999999999969E-10</v>
      </c>
      <c r="B60" t="s">
        <v>1171</v>
      </c>
      <c r="C60" s="4">
        <v>6</v>
      </c>
      <c r="D60" s="4">
        <v>0</v>
      </c>
      <c r="E60" s="4">
        <v>4</v>
      </c>
      <c r="F60" s="4">
        <v>10</v>
      </c>
      <c r="G60" s="4">
        <v>117.5</v>
      </c>
      <c r="H60" s="4">
        <v>97.5</v>
      </c>
      <c r="I60" s="34">
        <v>994.90137386223807</v>
      </c>
      <c r="J60" s="35" t="s">
        <v>1238</v>
      </c>
      <c r="K60" s="35" t="s">
        <v>1238</v>
      </c>
      <c r="L60" s="35">
        <v>12.881524983776769</v>
      </c>
      <c r="M60" s="35">
        <v>11.608438596491229</v>
      </c>
      <c r="N60" s="4">
        <v>0.88400000000000001</v>
      </c>
      <c r="O60" s="4">
        <v>-41.06666666666667</v>
      </c>
      <c r="P60" s="35">
        <v>0.87179487179487181</v>
      </c>
      <c r="Q60" s="36" t="str">
        <f t="shared" si="29"/>
        <v xml:space="preserve"> </v>
      </c>
      <c r="R60" s="36" t="str">
        <f t="shared" si="30"/>
        <v xml:space="preserve"> </v>
      </c>
      <c r="S60" s="37">
        <f t="shared" si="31"/>
        <v>0.20512820575820506</v>
      </c>
      <c r="T60" s="37" t="str">
        <f t="shared" si="32"/>
        <v/>
      </c>
      <c r="U60" s="37" t="str">
        <f t="shared" si="33"/>
        <v xml:space="preserve"> </v>
      </c>
      <c r="V60" s="37" t="str">
        <f t="shared" si="34"/>
        <v xml:space="preserve"> </v>
      </c>
      <c r="W60" s="37" t="str">
        <f t="shared" si="35"/>
        <v/>
      </c>
      <c r="X60" s="37" t="str">
        <f t="shared" si="36"/>
        <v/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 t="str">
        <f t="shared" si="40"/>
        <v xml:space="preserve"> </v>
      </c>
      <c r="AC60" s="1">
        <f t="shared" si="41"/>
        <v>64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 t="str">
        <f t="shared" si="45"/>
        <v xml:space="preserve"> </v>
      </c>
      <c r="AH60" s="38" t="str">
        <f t="shared" si="46"/>
        <v xml:space="preserve"> </v>
      </c>
      <c r="AI60" s="1" t="str">
        <f t="shared" si="47"/>
        <v xml:space="preserve"> 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1171</v>
      </c>
      <c r="AP60" t="s">
        <v>1244</v>
      </c>
      <c r="AQ60" s="22" t="e">
        <v>#VALUE!</v>
      </c>
      <c r="AR60" s="21">
        <v>-18.779814400159211</v>
      </c>
      <c r="AS60">
        <v>20.512820512820507</v>
      </c>
      <c r="AT60" t="e">
        <v>#VALUE!</v>
      </c>
      <c r="AU60">
        <v>18.779814400159211</v>
      </c>
      <c r="AV60" t="s">
        <v>2072</v>
      </c>
    </row>
    <row r="61" spans="1:48" x14ac:dyDescent="0.25">
      <c r="A61" s="14">
        <v>6.3999999999999965E-10</v>
      </c>
      <c r="B61" t="s">
        <v>1059</v>
      </c>
      <c r="C61" s="4">
        <v>0</v>
      </c>
      <c r="D61" s="4">
        <v>0</v>
      </c>
      <c r="E61" s="4">
        <v>11</v>
      </c>
      <c r="F61" s="4">
        <v>11</v>
      </c>
      <c r="G61" s="4">
        <v>9.8778743743896484</v>
      </c>
      <c r="H61" s="4">
        <v>9.75</v>
      </c>
      <c r="I61" s="34">
        <v>944.85690025931751</v>
      </c>
      <c r="J61" s="35">
        <v>14.454578056891277</v>
      </c>
      <c r="K61" s="35">
        <v>8.3892591002937973</v>
      </c>
      <c r="L61" s="35">
        <v>4.9169523809523819</v>
      </c>
      <c r="M61" s="35">
        <v>4.3313796610169497</v>
      </c>
      <c r="N61" s="4">
        <v>0.50900000000000001</v>
      </c>
      <c r="O61" s="4">
        <v>-52.429906542056081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 t="str">
        <f t="shared" si="31"/>
        <v/>
      </c>
      <c r="T61" s="37" t="str">
        <f t="shared" si="32"/>
        <v/>
      </c>
      <c r="U61" s="37" t="str">
        <f t="shared" si="33"/>
        <v/>
      </c>
      <c r="V61" s="37" t="str">
        <f t="shared" si="34"/>
        <v/>
      </c>
      <c r="W61" s="37" t="str">
        <f t="shared" si="35"/>
        <v/>
      </c>
      <c r="X61" s="37">
        <f t="shared" si="36"/>
        <v>-0.54661059776735366</v>
      </c>
      <c r="Y61" s="1" t="str">
        <f t="shared" si="37"/>
        <v xml:space="preserve"> </v>
      </c>
      <c r="Z61" s="1" t="str">
        <f t="shared" si="38"/>
        <v xml:space="preserve"> </v>
      </c>
      <c r="AA61" s="1" t="str">
        <f t="shared" si="39"/>
        <v xml:space="preserve"> </v>
      </c>
      <c r="AB61" s="1">
        <f t="shared" si="40"/>
        <v>19</v>
      </c>
      <c r="AC61" s="1" t="str">
        <f t="shared" si="41"/>
        <v xml:space="preserve"> 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 t="str">
        <f t="shared" si="49"/>
        <v xml:space="preserve"> </v>
      </c>
      <c r="AL61" s="25">
        <f t="shared" si="50"/>
        <v>-52.429906541416081</v>
      </c>
      <c r="AM61" s="1" t="str">
        <f t="shared" si="51"/>
        <v xml:space="preserve"> </v>
      </c>
      <c r="AN61" s="1">
        <f t="shared" si="52"/>
        <v>2</v>
      </c>
      <c r="AO61" t="s">
        <v>1059</v>
      </c>
      <c r="AP61" t="s">
        <v>1293</v>
      </c>
      <c r="AQ61" s="22">
        <v>6.1851844483856722</v>
      </c>
      <c r="AR61" s="21">
        <v>54.661059776735364</v>
      </c>
      <c r="AS61">
        <v>1.3115320450220347</v>
      </c>
      <c r="AT61">
        <v>-6.1851844483856722</v>
      </c>
      <c r="AU61">
        <v>-54.661059776735364</v>
      </c>
      <c r="AV61" t="s">
        <v>2073</v>
      </c>
    </row>
    <row r="62" spans="1:48" x14ac:dyDescent="0.25">
      <c r="A62" s="14">
        <v>6.4999999999999962E-10</v>
      </c>
      <c r="B62" t="s">
        <v>1011</v>
      </c>
      <c r="C62" s="4">
        <v>2</v>
      </c>
      <c r="D62" s="4">
        <v>2</v>
      </c>
      <c r="E62" s="4">
        <v>13</v>
      </c>
      <c r="F62" s="4">
        <v>17</v>
      </c>
      <c r="G62" s="4">
        <v>110.5</v>
      </c>
      <c r="H62" s="4">
        <v>109.35</v>
      </c>
      <c r="I62" s="34">
        <v>36710.989745823412</v>
      </c>
      <c r="J62" s="35">
        <v>9.0133531157270035</v>
      </c>
      <c r="K62" s="35">
        <v>8.8556851311953348</v>
      </c>
      <c r="L62" s="35" t="s">
        <v>1238</v>
      </c>
      <c r="M62" s="35" t="s">
        <v>1238</v>
      </c>
      <c r="N62" s="4">
        <v>12.132</v>
      </c>
      <c r="O62" s="4">
        <v>-0.63882063882064843</v>
      </c>
      <c r="P62" s="35">
        <v>5.3754000914494737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/>
      </c>
      <c r="V62" s="37">
        <f t="shared" si="34"/>
        <v>-0.41500467414172582</v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>
        <f t="shared" si="38"/>
        <v>17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5.3754000920994738</v>
      </c>
      <c r="AH62" s="38" t="str">
        <f t="shared" si="46"/>
        <v xml:space="preserve"> </v>
      </c>
      <c r="AI62" s="1">
        <f t="shared" si="47"/>
        <v>32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1011</v>
      </c>
      <c r="AP62" t="s">
        <v>1246</v>
      </c>
      <c r="AQ62" s="22">
        <v>41.500467414172583</v>
      </c>
      <c r="AR62" s="21" t="e">
        <v>#VALUE!</v>
      </c>
      <c r="AS62">
        <v>1.0516689529035173</v>
      </c>
      <c r="AT62">
        <v>-41.500467414172583</v>
      </c>
      <c r="AU62" t="e">
        <v>#VALUE!</v>
      </c>
      <c r="AV62" t="s">
        <v>2074</v>
      </c>
    </row>
    <row r="63" spans="1:48" x14ac:dyDescent="0.25">
      <c r="A63" s="14">
        <v>6.5999999999999958E-10</v>
      </c>
      <c r="B63" t="s">
        <v>1141</v>
      </c>
      <c r="C63" s="4">
        <v>24</v>
      </c>
      <c r="D63" s="4">
        <v>1</v>
      </c>
      <c r="E63" s="4">
        <v>4</v>
      </c>
      <c r="F63" s="4">
        <v>29</v>
      </c>
      <c r="G63" s="4">
        <v>45.5</v>
      </c>
      <c r="H63" s="4">
        <v>37.97</v>
      </c>
      <c r="I63" s="34">
        <v>34053.775586299191</v>
      </c>
      <c r="J63" s="35">
        <v>10.860983981693364</v>
      </c>
      <c r="K63" s="35">
        <v>14.503437738731856</v>
      </c>
      <c r="L63" s="35">
        <v>6.1605196280542538</v>
      </c>
      <c r="M63" s="35">
        <v>6.289395093905517</v>
      </c>
      <c r="N63" s="4">
        <v>3.496</v>
      </c>
      <c r="O63" s="4">
        <v>30.936329588014981</v>
      </c>
      <c r="P63" s="35">
        <v>3.9847247827232031</v>
      </c>
      <c r="Q63" s="36">
        <f t="shared" si="29"/>
        <v>82.758620690315169</v>
      </c>
      <c r="R63" s="36" t="str">
        <f t="shared" si="30"/>
        <v xml:space="preserve"> </v>
      </c>
      <c r="S63" s="37">
        <f t="shared" si="31"/>
        <v>0.19831445944324994</v>
      </c>
      <c r="T63" s="37" t="str">
        <f t="shared" si="32"/>
        <v/>
      </c>
      <c r="U63" s="37" t="str">
        <f t="shared" si="33"/>
        <v/>
      </c>
      <c r="V63" s="37" t="str">
        <f t="shared" si="34"/>
        <v/>
      </c>
      <c r="W63" s="37" t="str">
        <f t="shared" si="35"/>
        <v/>
      </c>
      <c r="X63" s="37">
        <f t="shared" si="36"/>
        <v>-0.43194196420812303</v>
      </c>
      <c r="Y63" s="1" t="str">
        <f t="shared" si="37"/>
        <v xml:space="preserve"> </v>
      </c>
      <c r="Z63" s="1" t="str">
        <f t="shared" si="38"/>
        <v xml:space="preserve"> </v>
      </c>
      <c r="AA63" s="1" t="str">
        <f t="shared" si="39"/>
        <v xml:space="preserve"> </v>
      </c>
      <c r="AB63" s="1">
        <f t="shared" si="40"/>
        <v>31</v>
      </c>
      <c r="AC63" s="1">
        <f t="shared" si="41"/>
        <v>66</v>
      </c>
      <c r="AD63" s="1" t="str">
        <f t="shared" si="42"/>
        <v xml:space="preserve"> </v>
      </c>
      <c r="AE63" s="1">
        <f t="shared" si="43"/>
        <v>36</v>
      </c>
      <c r="AF63" s="1" t="str">
        <f t="shared" si="44"/>
        <v xml:space="preserve"> </v>
      </c>
      <c r="AG63" s="38">
        <f t="shared" si="45"/>
        <v>3.9847247833832031</v>
      </c>
      <c r="AH63" s="38" t="str">
        <f t="shared" si="46"/>
        <v xml:space="preserve"> </v>
      </c>
      <c r="AI63" s="1">
        <f t="shared" si="47"/>
        <v>62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1141</v>
      </c>
      <c r="AP63" t="s">
        <v>1295</v>
      </c>
      <c r="AQ63" s="22">
        <v>29.508754600704101</v>
      </c>
      <c r="AR63" s="21">
        <v>43.194196420812304</v>
      </c>
      <c r="AS63">
        <v>19.831445878324992</v>
      </c>
      <c r="AT63">
        <v>-29.508754600704101</v>
      </c>
      <c r="AU63">
        <v>-43.194196420812304</v>
      </c>
      <c r="AV63" t="s">
        <v>2075</v>
      </c>
    </row>
    <row r="64" spans="1:48" x14ac:dyDescent="0.25">
      <c r="A64" s="14">
        <v>6.6999999999999955E-10</v>
      </c>
      <c r="B64" t="s">
        <v>1186</v>
      </c>
      <c r="C64" s="4">
        <v>9</v>
      </c>
      <c r="D64" s="4">
        <v>1</v>
      </c>
      <c r="E64" s="4">
        <v>19</v>
      </c>
      <c r="F64" s="4">
        <v>29</v>
      </c>
      <c r="G64" s="4">
        <v>129</v>
      </c>
      <c r="H64" s="4">
        <v>121.01</v>
      </c>
      <c r="I64" s="34">
        <v>65810.313886414559</v>
      </c>
      <c r="J64" s="35">
        <v>19.486312399355878</v>
      </c>
      <c r="K64" s="35">
        <v>17.434087307304424</v>
      </c>
      <c r="L64" s="35">
        <v>13.225732944519235</v>
      </c>
      <c r="M64" s="35">
        <v>12.104768335133837</v>
      </c>
      <c r="N64" s="4">
        <v>6.21</v>
      </c>
      <c r="O64" s="4">
        <v>12.909090909090908</v>
      </c>
      <c r="P64" s="35">
        <v>1.9072803900504087</v>
      </c>
      <c r="Q64" s="36" t="str">
        <f t="shared" si="29"/>
        <v xml:space="preserve"> 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/>
      </c>
      <c r="V64" s="37" t="str">
        <f t="shared" si="34"/>
        <v/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 t="str">
        <f t="shared" si="43"/>
        <v xml:space="preserve"> </v>
      </c>
      <c r="AF64" s="1" t="str">
        <f t="shared" si="44"/>
        <v xml:space="preserve"> </v>
      </c>
      <c r="AG64" s="38" t="str">
        <f t="shared" si="45"/>
        <v xml:space="preserve"> </v>
      </c>
      <c r="AH64" s="38" t="str">
        <f t="shared" si="46"/>
        <v xml:space="preserve"> </v>
      </c>
      <c r="AI64" s="1" t="str">
        <f t="shared" si="47"/>
        <v xml:space="preserve"> 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1186</v>
      </c>
      <c r="AP64" t="s">
        <v>1244</v>
      </c>
      <c r="AQ64" s="22">
        <v>-26.472374104005802</v>
      </c>
      <c r="AR64" s="21">
        <v>-21.953736567258119</v>
      </c>
      <c r="AS64">
        <v>6.6027601024708726</v>
      </c>
      <c r="AT64">
        <v>26.472374104005802</v>
      </c>
      <c r="AU64">
        <v>21.953736567258119</v>
      </c>
      <c r="AV64" t="s">
        <v>2076</v>
      </c>
    </row>
    <row r="65" spans="1:48" x14ac:dyDescent="0.25">
      <c r="A65" s="14">
        <v>6.7999999999999951E-10</v>
      </c>
      <c r="B65" t="s">
        <v>973</v>
      </c>
      <c r="C65" s="4">
        <v>18</v>
      </c>
      <c r="D65" s="4">
        <v>1</v>
      </c>
      <c r="E65" s="4">
        <v>10</v>
      </c>
      <c r="F65" s="4">
        <v>29</v>
      </c>
      <c r="G65" s="4">
        <v>338</v>
      </c>
      <c r="H65" s="4">
        <v>306.64</v>
      </c>
      <c r="I65" s="34">
        <v>32179.112595527771</v>
      </c>
      <c r="J65" s="35">
        <v>18.566238798740613</v>
      </c>
      <c r="K65" s="35">
        <v>16.42508972092774</v>
      </c>
      <c r="L65" s="35">
        <v>13.184933941925408</v>
      </c>
      <c r="M65" s="35">
        <v>12.217309655806231</v>
      </c>
      <c r="N65" s="4">
        <v>16.516000000000002</v>
      </c>
      <c r="O65" s="4">
        <v>13.824948311509319</v>
      </c>
      <c r="P65" s="35">
        <v>1.110096530133055</v>
      </c>
      <c r="Q65" s="36" t="str">
        <f t="shared" si="29"/>
        <v xml:space="preserve"> 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973</v>
      </c>
      <c r="AP65" t="s">
        <v>1244</v>
      </c>
      <c r="AQ65" s="22">
        <v>-20.500803381159361</v>
      </c>
      <c r="AR65" s="21">
        <v>-21.577531268436001</v>
      </c>
      <c r="AS65">
        <v>10.226976258805109</v>
      </c>
      <c r="AT65">
        <v>20.500803381159361</v>
      </c>
      <c r="AU65">
        <v>21.577531268436001</v>
      </c>
      <c r="AV65" t="s">
        <v>2077</v>
      </c>
    </row>
    <row r="66" spans="1:48" x14ac:dyDescent="0.25">
      <c r="A66" s="14">
        <v>6.8999999999999948E-10</v>
      </c>
      <c r="B66" t="s">
        <v>976</v>
      </c>
      <c r="C66" s="4">
        <v>11</v>
      </c>
      <c r="D66" s="4">
        <v>0</v>
      </c>
      <c r="E66" s="4">
        <v>4</v>
      </c>
      <c r="F66" s="4">
        <v>15</v>
      </c>
      <c r="G66" s="4">
        <v>7.5</v>
      </c>
      <c r="H66" s="4">
        <v>6.27</v>
      </c>
      <c r="I66" s="34">
        <v>2588.9890715861043</v>
      </c>
      <c r="J66" s="35">
        <v>9.6461538461538456</v>
      </c>
      <c r="K66" s="35">
        <v>14.058295964125559</v>
      </c>
      <c r="L66" s="35">
        <v>3.7557731022574661</v>
      </c>
      <c r="M66" s="35">
        <v>4.3473998075357168</v>
      </c>
      <c r="N66" s="4">
        <v>0.65</v>
      </c>
      <c r="O66" s="4">
        <v>51.162790697674424</v>
      </c>
      <c r="P66" s="35">
        <v>1.3716108452950562</v>
      </c>
      <c r="Q66" s="36">
        <f t="shared" si="29"/>
        <v>73.333333334023322</v>
      </c>
      <c r="R66" s="36" t="str">
        <f t="shared" si="30"/>
        <v xml:space="preserve"> </v>
      </c>
      <c r="S66" s="37">
        <f t="shared" si="31"/>
        <v>0.19617224949382778</v>
      </c>
      <c r="T66" s="37" t="str">
        <f t="shared" si="32"/>
        <v/>
      </c>
      <c r="U66" s="37" t="str">
        <f t="shared" si="33"/>
        <v/>
      </c>
      <c r="V66" s="37">
        <f t="shared" si="34"/>
        <v>-0.37393389118821174</v>
      </c>
      <c r="W66" s="37" t="str">
        <f t="shared" si="35"/>
        <v/>
      </c>
      <c r="X66" s="37">
        <f t="shared" si="36"/>
        <v>-0.65368228328781619</v>
      </c>
      <c r="Y66" s="1" t="str">
        <f t="shared" si="37"/>
        <v xml:space="preserve"> </v>
      </c>
      <c r="Z66" s="1">
        <f t="shared" si="38"/>
        <v>21</v>
      </c>
      <c r="AA66" s="1" t="str">
        <f t="shared" si="39"/>
        <v xml:space="preserve"> </v>
      </c>
      <c r="AB66" s="1">
        <f t="shared" si="40"/>
        <v>6</v>
      </c>
      <c r="AC66" s="1">
        <f t="shared" si="41"/>
        <v>67</v>
      </c>
      <c r="AD66" s="1" t="str">
        <f t="shared" si="42"/>
        <v xml:space="preserve"> </v>
      </c>
      <c r="AE66" s="1">
        <f t="shared" si="43"/>
        <v>64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>
        <f t="shared" si="49"/>
        <v>51.162790698364425</v>
      </c>
      <c r="AL66" s="25" t="str">
        <f t="shared" si="50"/>
        <v xml:space="preserve"> </v>
      </c>
      <c r="AM66" s="1">
        <f t="shared" si="51"/>
        <v>16</v>
      </c>
      <c r="AN66" s="1" t="str">
        <f t="shared" si="52"/>
        <v xml:space="preserve"> </v>
      </c>
      <c r="AO66" t="s">
        <v>976</v>
      </c>
      <c r="AP66" t="s">
        <v>1295</v>
      </c>
      <c r="AQ66" s="22">
        <v>37.393389118821176</v>
      </c>
      <c r="AR66" s="21">
        <v>65.368228328781612</v>
      </c>
      <c r="AS66">
        <v>19.617224880382778</v>
      </c>
      <c r="AT66">
        <v>-37.393389118821176</v>
      </c>
      <c r="AU66">
        <v>-65.368228328781612</v>
      </c>
      <c r="AV66" t="s">
        <v>2078</v>
      </c>
    </row>
    <row r="67" spans="1:48" x14ac:dyDescent="0.25">
      <c r="A67" s="14">
        <v>6.9999999999999944E-10</v>
      </c>
      <c r="B67" t="s">
        <v>1124</v>
      </c>
      <c r="C67" s="4">
        <v>5</v>
      </c>
      <c r="D67" s="4">
        <v>0</v>
      </c>
      <c r="E67" s="4">
        <v>7</v>
      </c>
      <c r="F67" s="4">
        <v>12</v>
      </c>
      <c r="G67" s="4">
        <v>32.5</v>
      </c>
      <c r="H67" s="4">
        <v>30.3</v>
      </c>
      <c r="I67" s="34">
        <v>2557.7468393888853</v>
      </c>
      <c r="J67" s="35">
        <v>19.336311423101471</v>
      </c>
      <c r="K67" s="35">
        <v>18.187274909963985</v>
      </c>
      <c r="L67" s="35">
        <v>7.3014009082909181</v>
      </c>
      <c r="M67" s="35">
        <v>7.0111740976645436</v>
      </c>
      <c r="N67" s="4">
        <v>1.5669999999999999</v>
      </c>
      <c r="O67" s="4">
        <v>30.583333333333336</v>
      </c>
      <c r="P67" s="35">
        <v>6.5148514851485153</v>
      </c>
      <c r="Q67" s="36" t="str">
        <f t="shared" si="29"/>
        <v xml:space="preserve"> </v>
      </c>
      <c r="R67" s="36" t="str">
        <f t="shared" si="30"/>
        <v xml:space="preserve"> </v>
      </c>
      <c r="S67" s="37" t="str">
        <f t="shared" si="31"/>
        <v/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>
        <f t="shared" si="36"/>
        <v>-0.32674194566234105</v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>
        <f t="shared" si="40"/>
        <v>36</v>
      </c>
      <c r="AC67" s="1" t="str">
        <f t="shared" si="41"/>
        <v xml:space="preserve"> 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6.5148514858485154</v>
      </c>
      <c r="AH67" s="38" t="str">
        <f t="shared" si="46"/>
        <v xml:space="preserve"> </v>
      </c>
      <c r="AI67" s="1">
        <f t="shared" si="47"/>
        <v>13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1124</v>
      </c>
      <c r="AP67" t="s">
        <v>1250</v>
      </c>
      <c r="AQ67" s="22">
        <v>-25.498819990943321</v>
      </c>
      <c r="AR67" s="21">
        <v>32.674194566234107</v>
      </c>
      <c r="AS67">
        <v>7.2607260726072598</v>
      </c>
      <c r="AT67">
        <v>25.498819990943321</v>
      </c>
      <c r="AU67">
        <v>-32.674194566234107</v>
      </c>
      <c r="AV67" t="s">
        <v>2079</v>
      </c>
    </row>
    <row r="68" spans="1:48" x14ac:dyDescent="0.25">
      <c r="A68" s="14">
        <v>7.0999999999999941E-10</v>
      </c>
      <c r="B68" t="s">
        <v>1039</v>
      </c>
      <c r="C68" s="4">
        <v>4</v>
      </c>
      <c r="D68" s="4">
        <v>2</v>
      </c>
      <c r="E68" s="4">
        <v>10</v>
      </c>
      <c r="F68" s="4">
        <v>16</v>
      </c>
      <c r="G68" s="4">
        <v>19.5</v>
      </c>
      <c r="H68" s="4">
        <v>15.15</v>
      </c>
      <c r="I68" s="34">
        <v>3842.9636301165224</v>
      </c>
      <c r="J68" s="35">
        <v>39.973614775725594</v>
      </c>
      <c r="K68" s="35" t="s">
        <v>1238</v>
      </c>
      <c r="L68" s="35" t="s">
        <v>1238</v>
      </c>
      <c r="M68" s="35" t="s">
        <v>1238</v>
      </c>
      <c r="N68" s="4">
        <v>0.379</v>
      </c>
      <c r="O68" s="4" t="s">
        <v>132</v>
      </c>
      <c r="P68" s="35" t="s">
        <v>137</v>
      </c>
      <c r="Q68" s="36" t="str">
        <f t="shared" si="29"/>
        <v xml:space="preserve"> </v>
      </c>
      <c r="R68" s="36" t="str">
        <f t="shared" si="30"/>
        <v xml:space="preserve"> </v>
      </c>
      <c r="S68" s="37">
        <f t="shared" si="31"/>
        <v>0.28712871358128716</v>
      </c>
      <c r="T68" s="37" t="str">
        <f t="shared" si="32"/>
        <v/>
      </c>
      <c r="U68" s="37" t="str">
        <f t="shared" si="33"/>
        <v/>
      </c>
      <c r="V68" s="37" t="str">
        <f t="shared" si="34"/>
        <v/>
      </c>
      <c r="W68" s="37" t="str">
        <f t="shared" si="35"/>
        <v xml:space="preserve"> </v>
      </c>
      <c r="X68" s="37" t="str">
        <f t="shared" si="36"/>
        <v xml:space="preserve"> </v>
      </c>
      <c r="Y68" s="1" t="str">
        <f t="shared" si="37"/>
        <v xml:space="preserve"> </v>
      </c>
      <c r="Z68" s="1" t="str">
        <f t="shared" si="38"/>
        <v xml:space="preserve"> </v>
      </c>
      <c r="AA68" s="1" t="str">
        <f t="shared" si="39"/>
        <v xml:space="preserve"> </v>
      </c>
      <c r="AB68" s="1" t="str">
        <f t="shared" si="40"/>
        <v xml:space="preserve"> </v>
      </c>
      <c r="AC68" s="1">
        <f t="shared" si="41"/>
        <v>44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 t="str">
        <f t="shared" si="45"/>
        <v xml:space="preserve"> </v>
      </c>
      <c r="AH68" s="38" t="str">
        <f t="shared" si="46"/>
        <v xml:space="preserve"> </v>
      </c>
      <c r="AI68" s="1" t="str">
        <f t="shared" si="47"/>
        <v xml:space="preserve"> 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1039</v>
      </c>
      <c r="AP68" t="s">
        <v>1313</v>
      </c>
      <c r="AQ68" s="22">
        <v>-159.4414919865543</v>
      </c>
      <c r="AR68" s="21" t="e">
        <v>#VALUE!</v>
      </c>
      <c r="AS68">
        <v>28.712871287128717</v>
      </c>
      <c r="AT68">
        <v>159.4414919865543</v>
      </c>
      <c r="AU68" t="e">
        <v>#VALUE!</v>
      </c>
      <c r="AV68" t="s">
        <v>2080</v>
      </c>
    </row>
    <row r="69" spans="1:48" x14ac:dyDescent="0.25">
      <c r="A69" s="14">
        <v>7.1999999999999937E-10</v>
      </c>
      <c r="B69" t="s">
        <v>1049</v>
      </c>
      <c r="C69" s="4">
        <v>5</v>
      </c>
      <c r="D69" s="4">
        <v>0</v>
      </c>
      <c r="E69" s="4">
        <v>4</v>
      </c>
      <c r="F69" s="4">
        <v>9</v>
      </c>
      <c r="G69" s="4">
        <v>16.5</v>
      </c>
      <c r="H69" s="4">
        <v>15.69</v>
      </c>
      <c r="I69" s="34">
        <v>1794.7700708552443</v>
      </c>
      <c r="J69" s="35" t="s">
        <v>1238</v>
      </c>
      <c r="K69" s="35" t="s">
        <v>1238</v>
      </c>
      <c r="L69" s="35">
        <v>18.768042704626332</v>
      </c>
      <c r="M69" s="35">
        <v>17.405346534653464</v>
      </c>
      <c r="N69" s="4" t="s">
        <v>132</v>
      </c>
      <c r="O69" s="4" t="s">
        <v>132</v>
      </c>
      <c r="P69" s="35">
        <v>5.6724028043339709</v>
      </c>
      <c r="Q69" s="36" t="str">
        <f t="shared" si="29"/>
        <v xml:space="preserve"> </v>
      </c>
      <c r="R69" s="36" t="str">
        <f t="shared" si="30"/>
        <v xml:space="preserve"> </v>
      </c>
      <c r="S69" s="37" t="str">
        <f t="shared" si="31"/>
        <v/>
      </c>
      <c r="T69" s="37" t="str">
        <f t="shared" si="32"/>
        <v/>
      </c>
      <c r="U69" s="37" t="str">
        <f t="shared" si="33"/>
        <v xml:space="preserve"> </v>
      </c>
      <c r="V69" s="37" t="str">
        <f t="shared" si="34"/>
        <v xml:space="preserve"> </v>
      </c>
      <c r="W69" s="37" t="str">
        <f t="shared" si="35"/>
        <v/>
      </c>
      <c r="X69" s="37" t="str">
        <f t="shared" si="36"/>
        <v/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 t="str">
        <f t="shared" si="40"/>
        <v xml:space="preserve"> </v>
      </c>
      <c r="AC69" s="1" t="str">
        <f t="shared" si="41"/>
        <v xml:space="preserve"> </v>
      </c>
      <c r="AD69" s="1" t="str">
        <f t="shared" si="42"/>
        <v xml:space="preserve"> </v>
      </c>
      <c r="AE69" s="1" t="str">
        <f t="shared" si="43"/>
        <v xml:space="preserve"> </v>
      </c>
      <c r="AF69" s="1" t="str">
        <f t="shared" si="44"/>
        <v xml:space="preserve"> </v>
      </c>
      <c r="AG69" s="38">
        <f t="shared" si="45"/>
        <v>5.672402805053971</v>
      </c>
      <c r="AH69" s="38" t="str">
        <f t="shared" si="46"/>
        <v xml:space="preserve"> </v>
      </c>
      <c r="AI69" s="1">
        <f t="shared" si="47"/>
        <v>26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1049</v>
      </c>
      <c r="AP69" t="s">
        <v>1254</v>
      </c>
      <c r="AQ69" s="22" t="e">
        <v>#VALUE!</v>
      </c>
      <c r="AR69" s="21">
        <v>-73.059061867081354</v>
      </c>
      <c r="AS69">
        <v>5.1625239005736123</v>
      </c>
      <c r="AT69" t="e">
        <v>#VALUE!</v>
      </c>
      <c r="AU69">
        <v>73.059061867081354</v>
      </c>
      <c r="AV69" t="s">
        <v>2081</v>
      </c>
    </row>
    <row r="70" spans="1:48" x14ac:dyDescent="0.25">
      <c r="A70" s="14">
        <v>7.2999999999999934E-10</v>
      </c>
      <c r="B70" t="s">
        <v>1113</v>
      </c>
      <c r="C70" s="4">
        <v>4</v>
      </c>
      <c r="D70" s="4">
        <v>0</v>
      </c>
      <c r="E70" s="4">
        <v>3</v>
      </c>
      <c r="F70" s="4">
        <v>7</v>
      </c>
      <c r="G70" s="4">
        <v>16</v>
      </c>
      <c r="H70" s="4">
        <v>14.69</v>
      </c>
      <c r="I70" s="34">
        <v>2333.1640816542122</v>
      </c>
      <c r="J70" s="35" t="s">
        <v>1238</v>
      </c>
      <c r="K70" s="35" t="s">
        <v>1238</v>
      </c>
      <c r="L70" s="35">
        <v>18.863561403508772</v>
      </c>
      <c r="M70" s="35">
        <v>17.436067498451347</v>
      </c>
      <c r="N70" s="4">
        <v>0.1</v>
      </c>
      <c r="O70" s="4">
        <v>16.279069767441857</v>
      </c>
      <c r="P70" s="35">
        <v>4.1524846834581348</v>
      </c>
      <c r="Q70" s="36" t="str">
        <f t="shared" si="29"/>
        <v xml:space="preserve"> </v>
      </c>
      <c r="R70" s="36" t="str">
        <f t="shared" si="30"/>
        <v xml:space="preserve"> </v>
      </c>
      <c r="S70" s="37" t="str">
        <f t="shared" si="31"/>
        <v/>
      </c>
      <c r="T70" s="37" t="str">
        <f t="shared" si="32"/>
        <v/>
      </c>
      <c r="U70" s="37" t="str">
        <f t="shared" si="33"/>
        <v xml:space="preserve"> </v>
      </c>
      <c r="V70" s="37" t="str">
        <f t="shared" si="34"/>
        <v xml:space="preserve"> </v>
      </c>
      <c r="W70" s="37" t="str">
        <f t="shared" si="35"/>
        <v/>
      </c>
      <c r="X70" s="37" t="str">
        <f t="shared" si="36"/>
        <v/>
      </c>
      <c r="Y70" s="1" t="str">
        <f t="shared" si="37"/>
        <v xml:space="preserve"> </v>
      </c>
      <c r="Z70" s="1" t="str">
        <f t="shared" si="38"/>
        <v xml:space="preserve"> </v>
      </c>
      <c r="AA70" s="1" t="str">
        <f t="shared" si="39"/>
        <v xml:space="preserve"> </v>
      </c>
      <c r="AB70" s="1" t="str">
        <f t="shared" si="40"/>
        <v xml:space="preserve"> </v>
      </c>
      <c r="AC70" s="1" t="str">
        <f t="shared" si="41"/>
        <v xml:space="preserve"> </v>
      </c>
      <c r="AD70" s="1" t="str">
        <f t="shared" si="42"/>
        <v xml:space="preserve"> </v>
      </c>
      <c r="AE70" s="1" t="str">
        <f t="shared" si="43"/>
        <v xml:space="preserve"> </v>
      </c>
      <c r="AF70" s="1" t="str">
        <f t="shared" si="44"/>
        <v xml:space="preserve"> </v>
      </c>
      <c r="AG70" s="38">
        <f t="shared" si="45"/>
        <v>4.1524846841881349</v>
      </c>
      <c r="AH70" s="38" t="str">
        <f t="shared" si="46"/>
        <v xml:space="preserve"> </v>
      </c>
      <c r="AI70" s="1">
        <f t="shared" si="47"/>
        <v>58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1113</v>
      </c>
      <c r="AP70" t="s">
        <v>1313</v>
      </c>
      <c r="AQ70" s="22" t="e">
        <v>#VALUE!</v>
      </c>
      <c r="AR70" s="21">
        <v>-73.93983439512364</v>
      </c>
      <c r="AS70">
        <v>8.917631041524853</v>
      </c>
      <c r="AT70" t="e">
        <v>#VALUE!</v>
      </c>
      <c r="AU70">
        <v>73.93983439512364</v>
      </c>
      <c r="AV70" t="s">
        <v>2082</v>
      </c>
    </row>
    <row r="71" spans="1:48" x14ac:dyDescent="0.25">
      <c r="A71" s="14">
        <v>7.3999999999999931E-10</v>
      </c>
      <c r="B71" t="s">
        <v>1030</v>
      </c>
      <c r="C71" s="4">
        <v>6</v>
      </c>
      <c r="D71" s="4">
        <v>0</v>
      </c>
      <c r="E71" s="4">
        <v>3</v>
      </c>
      <c r="F71" s="4">
        <v>9</v>
      </c>
      <c r="G71" s="4">
        <v>1350</v>
      </c>
      <c r="H71" s="4">
        <v>1292</v>
      </c>
      <c r="I71" s="34">
        <v>20660.622964141956</v>
      </c>
      <c r="J71" s="35">
        <v>33.52638259936267</v>
      </c>
      <c r="K71" s="35">
        <v>26.619718934865976</v>
      </c>
      <c r="L71" s="35">
        <v>22.337233680629385</v>
      </c>
      <c r="M71" s="35">
        <v>18.822452965418382</v>
      </c>
      <c r="N71" s="4">
        <v>29.080000000000002</v>
      </c>
      <c r="O71" s="4">
        <v>3.2303869364572249</v>
      </c>
      <c r="P71" s="35">
        <v>0.41027862590163855</v>
      </c>
      <c r="Q71" s="36" t="str">
        <f t="shared" si="29"/>
        <v xml:space="preserve"> 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/>
      </c>
      <c r="V71" s="37" t="str">
        <f t="shared" si="34"/>
        <v/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 t="str">
        <f t="shared" si="43"/>
        <v xml:space="preserve"> </v>
      </c>
      <c r="AF71" s="1" t="str">
        <f t="shared" si="44"/>
        <v xml:space="preserve"> </v>
      </c>
      <c r="AG71" s="38" t="str">
        <f t="shared" si="45"/>
        <v xml:space="preserve"> </v>
      </c>
      <c r="AH71" s="38" t="str">
        <f t="shared" si="46"/>
        <v xml:space="preserve"> </v>
      </c>
      <c r="AI71" s="1" t="str">
        <f t="shared" si="47"/>
        <v xml:space="preserve"> 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1030</v>
      </c>
      <c r="AP71" t="s">
        <v>1293</v>
      </c>
      <c r="AQ71" s="22">
        <v>-117.5969016385463</v>
      </c>
      <c r="AR71" s="21">
        <v>-105.97037028920479</v>
      </c>
      <c r="AS71">
        <v>4.4891640866873139</v>
      </c>
      <c r="AT71">
        <v>117.5969016385463</v>
      </c>
      <c r="AU71">
        <v>105.97037028920479</v>
      </c>
      <c r="AV71" t="s">
        <v>2083</v>
      </c>
    </row>
    <row r="72" spans="1:48" x14ac:dyDescent="0.25">
      <c r="A72" s="14">
        <v>7.4999999999999927E-10</v>
      </c>
      <c r="B72" t="s">
        <v>1142</v>
      </c>
      <c r="C72" s="4">
        <v>6</v>
      </c>
      <c r="D72" s="4">
        <v>1</v>
      </c>
      <c r="E72" s="4">
        <v>5</v>
      </c>
      <c r="F72" s="4">
        <v>12</v>
      </c>
      <c r="G72" s="4">
        <v>166</v>
      </c>
      <c r="H72" s="4">
        <v>141.61000000000001</v>
      </c>
      <c r="I72" s="34">
        <v>6754.3624689758317</v>
      </c>
      <c r="J72" s="35">
        <v>11.027957324195935</v>
      </c>
      <c r="K72" s="35">
        <v>10.009188577890869</v>
      </c>
      <c r="L72" s="35">
        <v>8.3413116230748923</v>
      </c>
      <c r="M72" s="35">
        <v>7.9181232738295728</v>
      </c>
      <c r="N72" s="4">
        <v>12.841000000000001</v>
      </c>
      <c r="O72" s="4">
        <v>20.720127855598388</v>
      </c>
      <c r="P72" s="35">
        <v>3.3168561542263961</v>
      </c>
      <c r="Q72" s="36" t="str">
        <f t="shared" si="29"/>
        <v xml:space="preserve"> </v>
      </c>
      <c r="R72" s="36" t="str">
        <f t="shared" si="30"/>
        <v xml:space="preserve"> </v>
      </c>
      <c r="S72" s="37">
        <f t="shared" si="31"/>
        <v>0.17223360007208161</v>
      </c>
      <c r="T72" s="37" t="str">
        <f t="shared" si="32"/>
        <v/>
      </c>
      <c r="U72" s="37" t="str">
        <f t="shared" si="33"/>
        <v/>
      </c>
      <c r="V72" s="37" t="str">
        <f t="shared" si="34"/>
        <v/>
      </c>
      <c r="W72" s="37" t="str">
        <f t="shared" si="35"/>
        <v/>
      </c>
      <c r="X72" s="37" t="str">
        <f t="shared" si="36"/>
        <v/>
      </c>
      <c r="Y72" s="1" t="str">
        <f t="shared" si="37"/>
        <v xml:space="preserve"> </v>
      </c>
      <c r="Z72" s="1" t="str">
        <f t="shared" si="38"/>
        <v xml:space="preserve"> </v>
      </c>
      <c r="AA72" s="1" t="str">
        <f t="shared" si="39"/>
        <v xml:space="preserve"> </v>
      </c>
      <c r="AB72" s="1" t="str">
        <f t="shared" si="40"/>
        <v xml:space="preserve"> </v>
      </c>
      <c r="AC72" s="1">
        <f t="shared" si="41"/>
        <v>75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>
        <f t="shared" si="45"/>
        <v>3.3168561549763962</v>
      </c>
      <c r="AH72" s="38" t="str">
        <f t="shared" si="46"/>
        <v xml:space="preserve"> </v>
      </c>
      <c r="AI72" s="1">
        <f t="shared" si="47"/>
        <v>73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1142</v>
      </c>
      <c r="AP72" t="s">
        <v>1248</v>
      </c>
      <c r="AQ72" s="22">
        <v>28.425044424781877</v>
      </c>
      <c r="AR72" s="21">
        <v>23.085236593452052</v>
      </c>
      <c r="AS72">
        <v>17.223359932208162</v>
      </c>
      <c r="AT72">
        <v>-28.425044424781877</v>
      </c>
      <c r="AU72">
        <v>-23.085236593452052</v>
      </c>
      <c r="AV72" t="s">
        <v>2084</v>
      </c>
    </row>
    <row r="73" spans="1:48" x14ac:dyDescent="0.25">
      <c r="A73" s="14">
        <v>7.5999999999999924E-10</v>
      </c>
      <c r="B73" t="s">
        <v>1143</v>
      </c>
      <c r="C73" s="4">
        <v>3</v>
      </c>
      <c r="D73" s="4">
        <v>0</v>
      </c>
      <c r="E73" s="4">
        <v>6</v>
      </c>
      <c r="F73" s="4">
        <v>9</v>
      </c>
      <c r="G73" s="4">
        <v>39.5</v>
      </c>
      <c r="H73" s="4">
        <v>38.5</v>
      </c>
      <c r="I73" s="34">
        <v>7935.2315668718575</v>
      </c>
      <c r="J73" s="35">
        <v>17.523896222121074</v>
      </c>
      <c r="K73" s="35">
        <v>18.482957273163706</v>
      </c>
      <c r="L73" s="35">
        <v>10.956627931214173</v>
      </c>
      <c r="M73" s="35">
        <v>11.584445730027548</v>
      </c>
      <c r="N73" s="4">
        <v>2.1970000000000001</v>
      </c>
      <c r="O73" s="4">
        <v>-1.7441860465116341</v>
      </c>
      <c r="P73" s="35">
        <v>4.5298701298701296</v>
      </c>
      <c r="Q73" s="36" t="str">
        <f t="shared" si="29"/>
        <v xml:space="preserve"> 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 t="str">
        <f t="shared" si="38"/>
        <v xml:space="preserve"> 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>
        <f t="shared" si="45"/>
        <v>4.5298701306301297</v>
      </c>
      <c r="AH73" s="38" t="str">
        <f t="shared" si="46"/>
        <v xml:space="preserve"> </v>
      </c>
      <c r="AI73" s="1">
        <f t="shared" si="47"/>
        <v>47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1143</v>
      </c>
      <c r="AP73" t="s">
        <v>1250</v>
      </c>
      <c r="AQ73" s="22">
        <v>-13.735668059859819</v>
      </c>
      <c r="AR73" s="21">
        <v>-1.0304473857140506</v>
      </c>
      <c r="AS73">
        <v>2.5974025974025983</v>
      </c>
      <c r="AT73">
        <v>13.735668059859819</v>
      </c>
      <c r="AU73">
        <v>1.0304473857140506</v>
      </c>
      <c r="AV73" t="s">
        <v>2085</v>
      </c>
    </row>
    <row r="74" spans="1:48" x14ac:dyDescent="0.25">
      <c r="A74" s="14">
        <v>7.699999999999992E-10</v>
      </c>
      <c r="B74" t="s">
        <v>1098</v>
      </c>
      <c r="C74" s="4">
        <v>5</v>
      </c>
      <c r="D74" s="4">
        <v>0</v>
      </c>
      <c r="E74" s="4">
        <v>4</v>
      </c>
      <c r="F74" s="4">
        <v>9</v>
      </c>
      <c r="G74" s="4">
        <v>13.5</v>
      </c>
      <c r="H74" s="4">
        <v>12.52</v>
      </c>
      <c r="I74" s="34">
        <v>1719.9098907164218</v>
      </c>
      <c r="J74" s="35" t="s">
        <v>1238</v>
      </c>
      <c r="K74" s="35" t="s">
        <v>1238</v>
      </c>
      <c r="L74" s="35">
        <v>16.696365467625899</v>
      </c>
      <c r="M74" s="35">
        <v>16.459537588652484</v>
      </c>
      <c r="N74" s="4" t="s">
        <v>132</v>
      </c>
      <c r="O74" s="4" t="s">
        <v>132</v>
      </c>
      <c r="P74" s="35">
        <v>5.7507987220447285</v>
      </c>
      <c r="Q74" s="36" t="str">
        <f t="shared" si="29"/>
        <v xml:space="preserve"> </v>
      </c>
      <c r="R74" s="36" t="str">
        <f t="shared" si="30"/>
        <v xml:space="preserve"> </v>
      </c>
      <c r="S74" s="37" t="str">
        <f t="shared" si="31"/>
        <v/>
      </c>
      <c r="T74" s="37" t="str">
        <f t="shared" si="32"/>
        <v/>
      </c>
      <c r="U74" s="37" t="str">
        <f t="shared" si="33"/>
        <v xml:space="preserve"> </v>
      </c>
      <c r="V74" s="37" t="str">
        <f t="shared" si="34"/>
        <v xml:space="preserve"> </v>
      </c>
      <c r="W74" s="37" t="str">
        <f t="shared" si="35"/>
        <v/>
      </c>
      <c r="X74" s="37" t="str">
        <f t="shared" si="36"/>
        <v/>
      </c>
      <c r="Y74" s="1" t="str">
        <f t="shared" si="37"/>
        <v xml:space="preserve"> </v>
      </c>
      <c r="Z74" s="1" t="str">
        <f t="shared" si="38"/>
        <v xml:space="preserve"> </v>
      </c>
      <c r="AA74" s="1" t="str">
        <f t="shared" si="39"/>
        <v xml:space="preserve"> </v>
      </c>
      <c r="AB74" s="1" t="str">
        <f t="shared" si="40"/>
        <v xml:space="preserve"> </v>
      </c>
      <c r="AC74" s="1" t="str">
        <f t="shared" si="41"/>
        <v xml:space="preserve"> </v>
      </c>
      <c r="AD74" s="1" t="str">
        <f t="shared" si="42"/>
        <v xml:space="preserve"> </v>
      </c>
      <c r="AE74" s="1" t="str">
        <f t="shared" si="43"/>
        <v xml:space="preserve"> </v>
      </c>
      <c r="AF74" s="1" t="str">
        <f t="shared" si="44"/>
        <v xml:space="preserve"> </v>
      </c>
      <c r="AG74" s="38">
        <f t="shared" si="45"/>
        <v>5.7507987228147286</v>
      </c>
      <c r="AH74" s="38" t="str">
        <f t="shared" si="46"/>
        <v xml:space="preserve"> </v>
      </c>
      <c r="AI74" s="1">
        <f t="shared" si="47"/>
        <v>25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1098</v>
      </c>
      <c r="AP74" t="s">
        <v>1254</v>
      </c>
      <c r="AQ74" s="22" t="e">
        <v>#VALUE!</v>
      </c>
      <c r="AR74" s="21">
        <v>-53.956243061244649</v>
      </c>
      <c r="AS74">
        <v>7.8274760383386655</v>
      </c>
      <c r="AT74" t="e">
        <v>#VALUE!</v>
      </c>
      <c r="AU74">
        <v>53.956243061244649</v>
      </c>
      <c r="AV74" t="s">
        <v>2086</v>
      </c>
    </row>
    <row r="75" spans="1:48" x14ac:dyDescent="0.25">
      <c r="A75" s="14">
        <v>7.7999999999999917E-10</v>
      </c>
      <c r="B75" t="s">
        <v>1000</v>
      </c>
      <c r="C75" s="4">
        <v>15</v>
      </c>
      <c r="D75" s="4">
        <v>0</v>
      </c>
      <c r="E75" s="4">
        <v>11</v>
      </c>
      <c r="F75" s="4">
        <v>26</v>
      </c>
      <c r="G75" s="4">
        <v>14.875</v>
      </c>
      <c r="H75" s="4">
        <v>13.93</v>
      </c>
      <c r="I75" s="34">
        <v>12915.748937654849</v>
      </c>
      <c r="J75" s="35">
        <v>13.888334995014953</v>
      </c>
      <c r="K75" s="35">
        <v>20.545722713864304</v>
      </c>
      <c r="L75" s="35">
        <v>6.2077989392478301</v>
      </c>
      <c r="M75" s="35">
        <v>6.8177166720899613</v>
      </c>
      <c r="N75" s="4">
        <v>1.0030000000000001</v>
      </c>
      <c r="O75" s="4" t="s">
        <v>132</v>
      </c>
      <c r="P75" s="35">
        <v>1.5649676956209619</v>
      </c>
      <c r="Q75" s="36" t="str">
        <f t="shared" si="29"/>
        <v xml:space="preserve"> </v>
      </c>
      <c r="R75" s="36" t="str">
        <f t="shared" si="30"/>
        <v xml:space="preserve"> </v>
      </c>
      <c r="S75" s="37" t="str">
        <f t="shared" si="31"/>
        <v/>
      </c>
      <c r="T75" s="37" t="str">
        <f t="shared" si="32"/>
        <v/>
      </c>
      <c r="U75" s="37" t="str">
        <f t="shared" si="33"/>
        <v/>
      </c>
      <c r="V75" s="37" t="str">
        <f t="shared" si="34"/>
        <v/>
      </c>
      <c r="W75" s="37" t="str">
        <f t="shared" si="35"/>
        <v/>
      </c>
      <c r="X75" s="37">
        <f t="shared" si="36"/>
        <v>-0.4275823656236285</v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>
        <f t="shared" si="40"/>
        <v>32</v>
      </c>
      <c r="AC75" s="1" t="str">
        <f t="shared" si="41"/>
        <v xml:space="preserve"> 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 t="str">
        <f t="shared" si="45"/>
        <v xml:space="preserve"> </v>
      </c>
      <c r="AH75" s="38" t="str">
        <f t="shared" si="46"/>
        <v xml:space="preserve"> </v>
      </c>
      <c r="AI75" s="1" t="str">
        <f t="shared" si="47"/>
        <v xml:space="preserve"> 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1000</v>
      </c>
      <c r="AP75" t="s">
        <v>1295</v>
      </c>
      <c r="AQ75" s="22">
        <v>9.8602822754012891</v>
      </c>
      <c r="AR75" s="21">
        <v>42.758236562362853</v>
      </c>
      <c r="AS75">
        <v>6.7839195979899625</v>
      </c>
      <c r="AT75">
        <v>-9.8602822754012891</v>
      </c>
      <c r="AU75">
        <v>-42.758236562362853</v>
      </c>
      <c r="AV75" t="s">
        <v>2087</v>
      </c>
    </row>
    <row r="76" spans="1:48" x14ac:dyDescent="0.25">
      <c r="A76" s="14">
        <v>7.8999999999999913E-10</v>
      </c>
      <c r="B76" t="s">
        <v>1012</v>
      </c>
      <c r="C76" s="4">
        <v>4</v>
      </c>
      <c r="D76" s="4">
        <v>1</v>
      </c>
      <c r="E76" s="4">
        <v>8</v>
      </c>
      <c r="F76" s="4">
        <v>13</v>
      </c>
      <c r="G76" s="4">
        <v>33</v>
      </c>
      <c r="H76" s="4">
        <v>33.44</v>
      </c>
      <c r="I76" s="34">
        <v>2200.4173690604871</v>
      </c>
      <c r="J76" s="35">
        <v>10.780141843971631</v>
      </c>
      <c r="K76" s="35">
        <v>9.8876404494382015</v>
      </c>
      <c r="L76" s="35" t="s">
        <v>1238</v>
      </c>
      <c r="M76" s="35" t="s">
        <v>1238</v>
      </c>
      <c r="N76" s="4">
        <v>3.1019999999999999</v>
      </c>
      <c r="O76" s="4">
        <v>3.0564784053156022</v>
      </c>
      <c r="P76" s="35">
        <v>3.4718899521531106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>
        <f t="shared" si="34"/>
        <v>-0.30033445823741689</v>
      </c>
      <c r="W76" s="37" t="str">
        <f t="shared" si="35"/>
        <v xml:space="preserve"> </v>
      </c>
      <c r="X76" s="37" t="str">
        <f t="shared" si="36"/>
        <v xml:space="preserve"> </v>
      </c>
      <c r="Y76" s="1" t="str">
        <f t="shared" si="37"/>
        <v xml:space="preserve"> </v>
      </c>
      <c r="Z76" s="1">
        <f t="shared" si="38"/>
        <v>31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3.4718899529431106</v>
      </c>
      <c r="AH76" s="38" t="str">
        <f t="shared" si="46"/>
        <v xml:space="preserve"> </v>
      </c>
      <c r="AI76" s="1">
        <f t="shared" si="47"/>
        <v>71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1012</v>
      </c>
      <c r="AP76" t="s">
        <v>1246</v>
      </c>
      <c r="AQ76" s="22">
        <v>30.03344582374169</v>
      </c>
      <c r="AR76" s="21" t="e">
        <v>#VALUE!</v>
      </c>
      <c r="AS76">
        <v>-1.3157894736842035</v>
      </c>
      <c r="AT76">
        <v>-30.03344582374169</v>
      </c>
      <c r="AU76" t="e">
        <v>#VALUE!</v>
      </c>
      <c r="AV76" t="s">
        <v>2088</v>
      </c>
    </row>
    <row r="77" spans="1:48" x14ac:dyDescent="0.25">
      <c r="A77" s="14">
        <v>7.999999999999991E-10</v>
      </c>
      <c r="B77" t="s">
        <v>1117</v>
      </c>
      <c r="C77" s="4">
        <v>11</v>
      </c>
      <c r="D77" s="4">
        <v>0</v>
      </c>
      <c r="E77" s="4">
        <v>5</v>
      </c>
      <c r="F77" s="4">
        <v>16</v>
      </c>
      <c r="G77" s="4">
        <v>25</v>
      </c>
      <c r="H77" s="4">
        <v>19.690000000000001</v>
      </c>
      <c r="I77" s="34">
        <v>2625.0966102325579</v>
      </c>
      <c r="J77" s="35">
        <v>30.890093661187983</v>
      </c>
      <c r="K77" s="35">
        <v>20.926950776100593</v>
      </c>
      <c r="L77" s="35">
        <v>8.4928903225806458</v>
      </c>
      <c r="M77" s="35">
        <v>7.5988044864949122</v>
      </c>
      <c r="N77" s="4">
        <v>0.48099999999999998</v>
      </c>
      <c r="O77" s="4">
        <v>30</v>
      </c>
      <c r="P77" s="35" t="s">
        <v>137</v>
      </c>
      <c r="Q77" s="36" t="str">
        <f t="shared" si="29"/>
        <v xml:space="preserve"> </v>
      </c>
      <c r="R77" s="36" t="str">
        <f t="shared" si="30"/>
        <v xml:space="preserve"> </v>
      </c>
      <c r="S77" s="37">
        <f t="shared" si="31"/>
        <v>0.26968004142976126</v>
      </c>
      <c r="T77" s="37" t="str">
        <f t="shared" si="32"/>
        <v/>
      </c>
      <c r="U77" s="37" t="str">
        <f t="shared" si="33"/>
        <v/>
      </c>
      <c r="V77" s="37" t="str">
        <f t="shared" si="34"/>
        <v/>
      </c>
      <c r="W77" s="37" t="str">
        <f t="shared" si="35"/>
        <v/>
      </c>
      <c r="X77" s="37" t="str">
        <f t="shared" si="36"/>
        <v/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>
        <f t="shared" si="41"/>
        <v>47</v>
      </c>
      <c r="AD77" s="1" t="str">
        <f t="shared" si="42"/>
        <v xml:space="preserve"> </v>
      </c>
      <c r="AE77" s="1" t="str">
        <f t="shared" si="43"/>
        <v xml:space="preserve"> 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1117</v>
      </c>
      <c r="AP77" t="s">
        <v>1242</v>
      </c>
      <c r="AQ77" s="22">
        <v>-100.48654673906813</v>
      </c>
      <c r="AR77" s="21">
        <v>21.687537965612101</v>
      </c>
      <c r="AS77">
        <v>26.968004062976124</v>
      </c>
      <c r="AT77">
        <v>100.48654673906813</v>
      </c>
      <c r="AU77">
        <v>-21.687537965612101</v>
      </c>
      <c r="AV77" t="s">
        <v>2089</v>
      </c>
    </row>
    <row r="78" spans="1:48" x14ac:dyDescent="0.25">
      <c r="A78" s="14">
        <v>8.0999999999999906E-10</v>
      </c>
      <c r="B78" t="s">
        <v>1176</v>
      </c>
      <c r="C78" s="4">
        <v>8</v>
      </c>
      <c r="D78" s="4">
        <v>0</v>
      </c>
      <c r="E78" s="4">
        <v>0</v>
      </c>
      <c r="F78" s="4">
        <v>8</v>
      </c>
      <c r="G78" s="4">
        <v>13.125</v>
      </c>
      <c r="H78" s="4">
        <v>12.48</v>
      </c>
      <c r="I78" s="34">
        <v>1281.5181885983018</v>
      </c>
      <c r="J78" s="35" t="s">
        <v>1238</v>
      </c>
      <c r="K78" s="35" t="s">
        <v>1238</v>
      </c>
      <c r="L78" s="35">
        <v>18.866626184641408</v>
      </c>
      <c r="M78" s="35">
        <v>16.210416149068323</v>
      </c>
      <c r="N78" s="4" t="s">
        <v>132</v>
      </c>
      <c r="O78" s="4" t="s">
        <v>132</v>
      </c>
      <c r="P78" s="35">
        <v>5.6089743589743586</v>
      </c>
      <c r="Q78" s="36">
        <f t="shared" si="29"/>
        <v>100.00000000081</v>
      </c>
      <c r="R78" s="36" t="str">
        <f t="shared" si="30"/>
        <v xml:space="preserve"> </v>
      </c>
      <c r="S78" s="37" t="str">
        <f t="shared" si="31"/>
        <v/>
      </c>
      <c r="T78" s="37" t="str">
        <f t="shared" si="32"/>
        <v/>
      </c>
      <c r="U78" s="37" t="str">
        <f t="shared" si="33"/>
        <v xml:space="preserve"> </v>
      </c>
      <c r="V78" s="37" t="str">
        <f t="shared" si="34"/>
        <v xml:space="preserve"> </v>
      </c>
      <c r="W78" s="37" t="str">
        <f t="shared" si="35"/>
        <v/>
      </c>
      <c r="X78" s="37" t="str">
        <f t="shared" si="36"/>
        <v/>
      </c>
      <c r="Y78" s="1" t="str">
        <f t="shared" si="37"/>
        <v xml:space="preserve"> </v>
      </c>
      <c r="Z78" s="1" t="str">
        <f t="shared" si="38"/>
        <v xml:space="preserve"> </v>
      </c>
      <c r="AA78" s="1" t="str">
        <f t="shared" si="39"/>
        <v xml:space="preserve"> </v>
      </c>
      <c r="AB78" s="1" t="str">
        <f t="shared" si="40"/>
        <v xml:space="preserve"> </v>
      </c>
      <c r="AC78" s="1" t="str">
        <f t="shared" si="41"/>
        <v xml:space="preserve"> </v>
      </c>
      <c r="AD78" s="1" t="str">
        <f t="shared" si="42"/>
        <v xml:space="preserve"> </v>
      </c>
      <c r="AE78" s="1">
        <f t="shared" si="43"/>
        <v>8</v>
      </c>
      <c r="AF78" s="1" t="str">
        <f t="shared" si="44"/>
        <v xml:space="preserve"> </v>
      </c>
      <c r="AG78" s="38">
        <f t="shared" si="45"/>
        <v>5.6089743597843587</v>
      </c>
      <c r="AH78" s="38" t="str">
        <f t="shared" si="46"/>
        <v xml:space="preserve"> </v>
      </c>
      <c r="AI78" s="1">
        <f t="shared" si="47"/>
        <v>29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1176</v>
      </c>
      <c r="AP78" t="s">
        <v>1254</v>
      </c>
      <c r="AQ78" s="22" t="e">
        <v>#VALUE!</v>
      </c>
      <c r="AR78" s="21">
        <v>-73.968094568866263</v>
      </c>
      <c r="AS78">
        <v>5.1682692307692291</v>
      </c>
      <c r="AT78" t="e">
        <v>#VALUE!</v>
      </c>
      <c r="AU78">
        <v>73.968094568866263</v>
      </c>
      <c r="AV78" t="s">
        <v>2090</v>
      </c>
    </row>
    <row r="79" spans="1:48" x14ac:dyDescent="0.25">
      <c r="A79" s="14">
        <v>8.1999999999999903E-10</v>
      </c>
      <c r="B79" t="s">
        <v>1123</v>
      </c>
      <c r="C79" s="4">
        <v>6</v>
      </c>
      <c r="D79" s="4">
        <v>0</v>
      </c>
      <c r="E79" s="4">
        <v>8</v>
      </c>
      <c r="F79" s="4">
        <v>14</v>
      </c>
      <c r="G79" s="4">
        <v>50</v>
      </c>
      <c r="H79" s="4">
        <v>46.73</v>
      </c>
      <c r="I79" s="34">
        <v>11099.967568644211</v>
      </c>
      <c r="J79" s="35">
        <v>27.948564593301434</v>
      </c>
      <c r="K79" s="35">
        <v>25.704070407040703</v>
      </c>
      <c r="L79" s="35">
        <v>20.216465367552111</v>
      </c>
      <c r="M79" s="35">
        <v>16.306677601603791</v>
      </c>
      <c r="N79" s="4">
        <v>1.8180000000000001</v>
      </c>
      <c r="O79" s="4">
        <v>8.7971274685816887</v>
      </c>
      <c r="P79" s="35">
        <v>0.36379199657607536</v>
      </c>
      <c r="Q79" s="36" t="str">
        <f t="shared" si="29"/>
        <v xml:space="preserve"> </v>
      </c>
      <c r="R79" s="36" t="str">
        <f t="shared" si="30"/>
        <v xml:space="preserve"> </v>
      </c>
      <c r="S79" s="37" t="str">
        <f t="shared" si="31"/>
        <v/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/>
      </c>
      <c r="X79" s="37" t="str">
        <f t="shared" si="36"/>
        <v/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 t="str">
        <f t="shared" si="41"/>
        <v xml:space="preserve"> </v>
      </c>
      <c r="AD79" s="1" t="str">
        <f t="shared" si="42"/>
        <v xml:space="preserve"> </v>
      </c>
      <c r="AE79" s="1" t="str">
        <f t="shared" si="43"/>
        <v xml:space="preserve"> 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1123</v>
      </c>
      <c r="AP79" t="s">
        <v>1248</v>
      </c>
      <c r="AQ79" s="22">
        <v>-81.395086174992784</v>
      </c>
      <c r="AR79" s="21">
        <v>-86.414885443248224</v>
      </c>
      <c r="AS79">
        <v>6.9976460517868766</v>
      </c>
      <c r="AT79">
        <v>81.395086174992784</v>
      </c>
      <c r="AU79">
        <v>86.414885443248224</v>
      </c>
      <c r="AV79" t="s">
        <v>2091</v>
      </c>
    </row>
    <row r="80" spans="1:48" x14ac:dyDescent="0.25">
      <c r="A80" s="14">
        <v>8.2999999999999899E-10</v>
      </c>
      <c r="B80" t="s">
        <v>1153</v>
      </c>
      <c r="C80" s="4">
        <v>10</v>
      </c>
      <c r="D80" s="4">
        <v>0</v>
      </c>
      <c r="E80" s="4">
        <v>1</v>
      </c>
      <c r="F80" s="4">
        <v>11</v>
      </c>
      <c r="G80" s="4">
        <v>56</v>
      </c>
      <c r="H80" s="4">
        <v>51.66</v>
      </c>
      <c r="I80" s="34">
        <v>3512.3209323983792</v>
      </c>
      <c r="J80" s="35">
        <v>16.921061251228299</v>
      </c>
      <c r="K80" s="35">
        <v>13.393829401088928</v>
      </c>
      <c r="L80" s="35">
        <v>9.5536188970019182</v>
      </c>
      <c r="M80" s="35">
        <v>7.6056658382778934</v>
      </c>
      <c r="N80" s="4">
        <v>3.8570000000000002</v>
      </c>
      <c r="O80" s="4">
        <v>24.41935483870968</v>
      </c>
      <c r="P80" s="35">
        <v>0.76461478900503299</v>
      </c>
      <c r="Q80" s="36">
        <f t="shared" si="29"/>
        <v>90.909090909920906</v>
      </c>
      <c r="R80" s="36" t="str">
        <f t="shared" si="30"/>
        <v xml:space="preserve"> </v>
      </c>
      <c r="S80" s="37" t="str">
        <f t="shared" si="31"/>
        <v/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 t="str">
        <f t="shared" si="36"/>
        <v/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 t="str">
        <f t="shared" si="40"/>
        <v xml:space="preserve"> </v>
      </c>
      <c r="AC80" s="1" t="str">
        <f t="shared" si="41"/>
        <v xml:space="preserve"> </v>
      </c>
      <c r="AD80" s="1" t="str">
        <f t="shared" si="42"/>
        <v xml:space="preserve"> </v>
      </c>
      <c r="AE80" s="1">
        <f t="shared" si="43"/>
        <v>17</v>
      </c>
      <c r="AF80" s="1" t="str">
        <f t="shared" si="44"/>
        <v xml:space="preserve"> </v>
      </c>
      <c r="AG80" s="38" t="str">
        <f t="shared" si="45"/>
        <v xml:space="preserve"> </v>
      </c>
      <c r="AH80" s="38" t="str">
        <f t="shared" si="46"/>
        <v xml:space="preserve"> </v>
      </c>
      <c r="AI80" s="1" t="str">
        <f t="shared" si="47"/>
        <v xml:space="preserve"> </v>
      </c>
      <c r="AJ80" s="1" t="str">
        <f t="shared" si="48"/>
        <v xml:space="preserve"> </v>
      </c>
      <c r="AK80" s="25" t="str">
        <f t="shared" si="49"/>
        <v xml:space="preserve"> </v>
      </c>
      <c r="AL80" s="25" t="str">
        <f t="shared" si="50"/>
        <v xml:space="preserve"> </v>
      </c>
      <c r="AM80" s="1" t="str">
        <f t="shared" si="51"/>
        <v xml:space="preserve"> </v>
      </c>
      <c r="AN80" s="1" t="str">
        <f t="shared" si="52"/>
        <v xml:space="preserve"> </v>
      </c>
      <c r="AO80" t="s">
        <v>1153</v>
      </c>
      <c r="AP80" t="s">
        <v>1248</v>
      </c>
      <c r="AQ80" s="22">
        <v>-9.8230770883505727</v>
      </c>
      <c r="AR80" s="21">
        <v>11.906619684788799</v>
      </c>
      <c r="AS80">
        <v>8.4010840108401208</v>
      </c>
      <c r="AT80">
        <v>9.8230770883505727</v>
      </c>
      <c r="AU80">
        <v>-11.906619684788799</v>
      </c>
      <c r="AV80" t="s">
        <v>2092</v>
      </c>
    </row>
    <row r="81" spans="1:48" x14ac:dyDescent="0.25">
      <c r="A81" s="14">
        <v>8.3999999999999896E-10</v>
      </c>
      <c r="B81" t="s">
        <v>1092</v>
      </c>
      <c r="C81" s="4">
        <v>3</v>
      </c>
      <c r="D81" s="4">
        <v>0</v>
      </c>
      <c r="E81" s="4">
        <v>6</v>
      </c>
      <c r="F81" s="4">
        <v>9</v>
      </c>
      <c r="G81" s="4">
        <v>16.790000915527344</v>
      </c>
      <c r="H81" s="4">
        <v>16.57</v>
      </c>
      <c r="I81" s="34">
        <v>2390.3926204664754</v>
      </c>
      <c r="J81" s="35">
        <v>15.55868544600939</v>
      </c>
      <c r="K81" s="35">
        <v>15.063636363636363</v>
      </c>
      <c r="L81" s="35">
        <v>21.819067253803041</v>
      </c>
      <c r="M81" s="35">
        <v>20.536559909570464</v>
      </c>
      <c r="N81" s="4">
        <v>1.0649999999999999</v>
      </c>
      <c r="O81" s="4">
        <v>161.67076167076164</v>
      </c>
      <c r="P81" s="35">
        <v>4.2848521424260708</v>
      </c>
      <c r="Q81" s="36" t="str">
        <f t="shared" si="29"/>
        <v xml:space="preserve"> </v>
      </c>
      <c r="R81" s="36" t="str">
        <f t="shared" si="30"/>
        <v xml:space="preserve"> </v>
      </c>
      <c r="S81" s="37" t="str">
        <f t="shared" si="31"/>
        <v/>
      </c>
      <c r="T81" s="37" t="str">
        <f t="shared" si="32"/>
        <v/>
      </c>
      <c r="U81" s="37" t="str">
        <f t="shared" si="33"/>
        <v/>
      </c>
      <c r="V81" s="37" t="str">
        <f t="shared" si="34"/>
        <v/>
      </c>
      <c r="W81" s="37" t="str">
        <f t="shared" si="35"/>
        <v/>
      </c>
      <c r="X81" s="37" t="str">
        <f t="shared" si="36"/>
        <v/>
      </c>
      <c r="Y81" s="1" t="str">
        <f t="shared" si="37"/>
        <v xml:space="preserve"> </v>
      </c>
      <c r="Z81" s="1" t="str">
        <f t="shared" si="38"/>
        <v xml:space="preserve"> </v>
      </c>
      <c r="AA81" s="1" t="str">
        <f t="shared" si="39"/>
        <v xml:space="preserve"> </v>
      </c>
      <c r="AB81" s="1" t="str">
        <f t="shared" si="40"/>
        <v xml:space="preserve"> </v>
      </c>
      <c r="AC81" s="1" t="str">
        <f t="shared" si="41"/>
        <v xml:space="preserve"> 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>
        <f t="shared" si="45"/>
        <v>4.2848521432660709</v>
      </c>
      <c r="AH81" s="38" t="str">
        <f t="shared" si="46"/>
        <v xml:space="preserve"> </v>
      </c>
      <c r="AI81" s="1">
        <f t="shared" si="47"/>
        <v>57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1092</v>
      </c>
      <c r="AP81" t="s">
        <v>1254</v>
      </c>
      <c r="AQ81" s="22">
        <v>-0.98082417888845086</v>
      </c>
      <c r="AR81" s="21">
        <v>-101.19238693053094</v>
      </c>
      <c r="AS81">
        <v>1.3277061890606179</v>
      </c>
      <c r="AT81">
        <v>0.98082417888845086</v>
      </c>
      <c r="AU81">
        <v>101.19238693053094</v>
      </c>
      <c r="AV81" t="s">
        <v>2093</v>
      </c>
    </row>
    <row r="82" spans="1:48" x14ac:dyDescent="0.25">
      <c r="A82" s="14">
        <v>8.4999999999999893E-10</v>
      </c>
      <c r="B82" t="s">
        <v>967</v>
      </c>
      <c r="C82" s="4">
        <v>10</v>
      </c>
      <c r="D82" s="4">
        <v>1</v>
      </c>
      <c r="E82" s="4">
        <v>5</v>
      </c>
      <c r="F82" s="4">
        <v>16</v>
      </c>
      <c r="G82" s="4">
        <v>56.07025146484375</v>
      </c>
      <c r="H82" s="4">
        <v>52.72</v>
      </c>
      <c r="I82" s="34">
        <v>3346.7556056647581</v>
      </c>
      <c r="J82" s="35">
        <v>33.014668435032476</v>
      </c>
      <c r="K82" s="35">
        <v>35.205907490454983</v>
      </c>
      <c r="L82" s="35">
        <v>35.657399208389791</v>
      </c>
      <c r="M82" s="35">
        <v>27.360127380192218</v>
      </c>
      <c r="N82" s="4">
        <v>1.1300000000000001</v>
      </c>
      <c r="O82" s="4">
        <v>-6.3794531897265916</v>
      </c>
      <c r="P82" s="35" t="s">
        <v>137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 t="str">
        <f t="shared" si="36"/>
        <v/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 t="str">
        <f t="shared" si="41"/>
        <v xml:space="preserve"> 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 t="str">
        <f t="shared" si="45"/>
        <v xml:space="preserve"> </v>
      </c>
      <c r="AH82" s="38" t="str">
        <f t="shared" si="46"/>
        <v xml:space="preserve"> </v>
      </c>
      <c r="AI82" s="1" t="str">
        <f t="shared" si="47"/>
        <v xml:space="preserve"> </v>
      </c>
      <c r="AJ82" s="1" t="str">
        <f t="shared" si="48"/>
        <v xml:space="preserve"> </v>
      </c>
      <c r="AK82" s="25" t="str">
        <f t="shared" si="49"/>
        <v xml:space="preserve"> </v>
      </c>
      <c r="AL82" s="25" t="str">
        <f t="shared" si="50"/>
        <v xml:space="preserve"> </v>
      </c>
      <c r="AM82" s="1" t="str">
        <f t="shared" si="51"/>
        <v xml:space="preserve"> </v>
      </c>
      <c r="AN82" s="1" t="str">
        <f t="shared" si="52"/>
        <v xml:space="preserve"> </v>
      </c>
      <c r="AO82" t="s">
        <v>967</v>
      </c>
      <c r="AP82" t="s">
        <v>1293</v>
      </c>
      <c r="AQ82" s="22">
        <v>-114.27571372473525</v>
      </c>
      <c r="AR82" s="21">
        <v>-228.79486437351466</v>
      </c>
      <c r="AS82">
        <v>6.3548017163197024</v>
      </c>
      <c r="AT82">
        <v>114.27571372473525</v>
      </c>
      <c r="AU82">
        <v>228.79486437351466</v>
      </c>
      <c r="AV82" t="s">
        <v>2094</v>
      </c>
    </row>
    <row r="83" spans="1:48" x14ac:dyDescent="0.25">
      <c r="A83" s="14">
        <v>8.5999999999999889E-10</v>
      </c>
      <c r="B83" t="s">
        <v>1080</v>
      </c>
      <c r="C83" s="4">
        <v>3</v>
      </c>
      <c r="D83" s="4">
        <v>0</v>
      </c>
      <c r="E83" s="4">
        <v>5</v>
      </c>
      <c r="F83" s="4">
        <v>8</v>
      </c>
      <c r="G83" s="4">
        <v>27.25</v>
      </c>
      <c r="H83" s="4">
        <v>27.62</v>
      </c>
      <c r="I83" s="34">
        <v>1216.6886510300735</v>
      </c>
      <c r="J83" s="35">
        <v>22.096</v>
      </c>
      <c r="K83" s="35">
        <v>15.693181818181818</v>
      </c>
      <c r="L83" s="35">
        <v>20.905038970849951</v>
      </c>
      <c r="M83" s="35">
        <v>22.081391512510265</v>
      </c>
      <c r="N83" s="4">
        <v>1.25</v>
      </c>
      <c r="O83" s="4">
        <v>-20.886075949367093</v>
      </c>
      <c r="P83" s="35">
        <v>3.620564808110065</v>
      </c>
      <c r="Q83" s="36" t="str">
        <f t="shared" si="29"/>
        <v xml:space="preserve"> </v>
      </c>
      <c r="R83" s="36" t="str">
        <f t="shared" si="30"/>
        <v xml:space="preserve"> </v>
      </c>
      <c r="S83" s="37" t="str">
        <f t="shared" si="31"/>
        <v/>
      </c>
      <c r="T83" s="37" t="str">
        <f t="shared" si="32"/>
        <v/>
      </c>
      <c r="U83" s="37" t="str">
        <f t="shared" si="33"/>
        <v/>
      </c>
      <c r="V83" s="37" t="str">
        <f t="shared" si="34"/>
        <v/>
      </c>
      <c r="W83" s="37" t="str">
        <f t="shared" si="35"/>
        <v/>
      </c>
      <c r="X83" s="37" t="str">
        <f t="shared" si="36"/>
        <v/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 t="str">
        <f t="shared" si="40"/>
        <v xml:space="preserve"> </v>
      </c>
      <c r="AC83" s="1" t="str">
        <f t="shared" si="41"/>
        <v xml:space="preserve"> </v>
      </c>
      <c r="AD83" s="1" t="str">
        <f t="shared" si="42"/>
        <v xml:space="preserve"> </v>
      </c>
      <c r="AE83" s="1" t="str">
        <f t="shared" si="43"/>
        <v xml:space="preserve"> </v>
      </c>
      <c r="AF83" s="1" t="str">
        <f t="shared" si="44"/>
        <v xml:space="preserve"> </v>
      </c>
      <c r="AG83" s="38">
        <f t="shared" si="45"/>
        <v>3.6205648089700651</v>
      </c>
      <c r="AH83" s="38" t="str">
        <f t="shared" si="46"/>
        <v xml:space="preserve"> </v>
      </c>
      <c r="AI83" s="1">
        <f t="shared" si="47"/>
        <v>67</v>
      </c>
      <c r="AJ83" s="1" t="str">
        <f t="shared" si="48"/>
        <v xml:space="preserve"> </v>
      </c>
      <c r="AK83" s="25" t="str">
        <f t="shared" si="49"/>
        <v xml:space="preserve"> </v>
      </c>
      <c r="AL83" s="25" t="str">
        <f t="shared" si="50"/>
        <v xml:space="preserve"> </v>
      </c>
      <c r="AM83" s="1" t="str">
        <f t="shared" si="51"/>
        <v xml:space="preserve"> </v>
      </c>
      <c r="AN83" s="1" t="str">
        <f t="shared" si="52"/>
        <v xml:space="preserve"> </v>
      </c>
      <c r="AO83" t="s">
        <v>1080</v>
      </c>
      <c r="AP83" t="s">
        <v>1254</v>
      </c>
      <c r="AQ83" s="22">
        <v>-43.410077850054684</v>
      </c>
      <c r="AR83" s="21">
        <v>-92.764183752537875</v>
      </c>
      <c r="AS83">
        <v>-1.3396089790007282</v>
      </c>
      <c r="AT83">
        <v>43.410077850054684</v>
      </c>
      <c r="AU83">
        <v>92.764183752537875</v>
      </c>
      <c r="AV83" t="s">
        <v>2095</v>
      </c>
    </row>
    <row r="84" spans="1:48" x14ac:dyDescent="0.25">
      <c r="A84" s="14">
        <v>8.6999999999999886E-10</v>
      </c>
      <c r="B84" t="s">
        <v>1085</v>
      </c>
      <c r="C84" s="4">
        <v>22</v>
      </c>
      <c r="D84" s="4">
        <v>0</v>
      </c>
      <c r="E84" s="4">
        <v>11</v>
      </c>
      <c r="F84" s="4">
        <v>33</v>
      </c>
      <c r="G84" s="4">
        <v>10.586400032043457</v>
      </c>
      <c r="H84" s="4">
        <v>7.35</v>
      </c>
      <c r="I84" s="34">
        <v>7467.3289504454224</v>
      </c>
      <c r="J84" s="35">
        <v>8.9169337451626358</v>
      </c>
      <c r="K84" s="35">
        <v>8.8741324631858554</v>
      </c>
      <c r="L84" s="35">
        <v>4.5866477970215422</v>
      </c>
      <c r="M84" s="35">
        <v>4.2449744149080635</v>
      </c>
      <c r="N84" s="4">
        <v>0.622</v>
      </c>
      <c r="O84" s="4">
        <v>-27.674418604651162</v>
      </c>
      <c r="P84" s="35">
        <v>1.4243645846438246</v>
      </c>
      <c r="Q84" s="36" t="str">
        <f t="shared" si="29"/>
        <v xml:space="preserve"> </v>
      </c>
      <c r="R84" s="36" t="str">
        <f t="shared" si="30"/>
        <v xml:space="preserve"> </v>
      </c>
      <c r="S84" s="37">
        <f t="shared" si="31"/>
        <v>0.44032653584189901</v>
      </c>
      <c r="T84" s="37" t="str">
        <f t="shared" si="32"/>
        <v/>
      </c>
      <c r="U84" s="37" t="str">
        <f t="shared" si="33"/>
        <v/>
      </c>
      <c r="V84" s="37">
        <f t="shared" si="34"/>
        <v>-0.42126259839900737</v>
      </c>
      <c r="W84" s="37" t="str">
        <f t="shared" si="35"/>
        <v/>
      </c>
      <c r="X84" s="37">
        <f t="shared" si="36"/>
        <v>-0.57706779691437893</v>
      </c>
      <c r="Y84" s="1" t="str">
        <f t="shared" si="37"/>
        <v xml:space="preserve"> </v>
      </c>
      <c r="Z84" s="1">
        <f t="shared" si="38"/>
        <v>16</v>
      </c>
      <c r="AA84" s="1" t="str">
        <f t="shared" si="39"/>
        <v xml:space="preserve"> </v>
      </c>
      <c r="AB84" s="1">
        <f t="shared" si="40"/>
        <v>16</v>
      </c>
      <c r="AC84" s="1">
        <f t="shared" si="41"/>
        <v>21</v>
      </c>
      <c r="AD84" s="1" t="str">
        <f t="shared" si="42"/>
        <v xml:space="preserve"> </v>
      </c>
      <c r="AE84" s="1" t="str">
        <f t="shared" si="43"/>
        <v xml:space="preserve"> </v>
      </c>
      <c r="AF84" s="1" t="str">
        <f t="shared" si="44"/>
        <v xml:space="preserve"> </v>
      </c>
      <c r="AG84" s="38" t="str">
        <f t="shared" si="45"/>
        <v xml:space="preserve"> </v>
      </c>
      <c r="AH84" s="38" t="str">
        <f t="shared" si="46"/>
        <v xml:space="preserve"> </v>
      </c>
      <c r="AI84" s="1" t="str">
        <f t="shared" si="47"/>
        <v xml:space="preserve"> 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1085</v>
      </c>
      <c r="AP84" t="s">
        <v>1295</v>
      </c>
      <c r="AQ84" s="22">
        <v>42.12625983990074</v>
      </c>
      <c r="AR84" s="21">
        <v>57.706779691437895</v>
      </c>
      <c r="AS84">
        <v>44.032653497189898</v>
      </c>
      <c r="AT84">
        <v>-42.12625983990074</v>
      </c>
      <c r="AU84">
        <v>-57.706779691437895</v>
      </c>
      <c r="AV84" t="s">
        <v>2096</v>
      </c>
    </row>
    <row r="85" spans="1:48" x14ac:dyDescent="0.25">
      <c r="A85" s="14">
        <v>8.7999999999999882E-10</v>
      </c>
      <c r="B85" t="s">
        <v>1032</v>
      </c>
      <c r="C85" s="4">
        <v>6</v>
      </c>
      <c r="D85" s="4">
        <v>1</v>
      </c>
      <c r="E85" s="4">
        <v>3</v>
      </c>
      <c r="F85" s="4">
        <v>10</v>
      </c>
      <c r="G85" s="4">
        <v>5.5</v>
      </c>
      <c r="H85" s="4">
        <v>4.5999999999999996</v>
      </c>
      <c r="I85" s="34">
        <v>833.0990296854111</v>
      </c>
      <c r="J85" s="35">
        <v>13.666040404766902</v>
      </c>
      <c r="K85" s="35">
        <v>9.7231772067529221</v>
      </c>
      <c r="L85" s="35">
        <v>11.149541955876558</v>
      </c>
      <c r="M85" s="35">
        <v>10.168161780346653</v>
      </c>
      <c r="N85" s="4">
        <v>0.254</v>
      </c>
      <c r="O85" s="4">
        <v>130.90909090909093</v>
      </c>
      <c r="P85" s="35">
        <v>2.5063564492308581</v>
      </c>
      <c r="Q85" s="36" t="str">
        <f t="shared" si="29"/>
        <v xml:space="preserve"> </v>
      </c>
      <c r="R85" s="36" t="str">
        <f t="shared" si="30"/>
        <v xml:space="preserve"> </v>
      </c>
      <c r="S85" s="37">
        <f t="shared" si="31"/>
        <v>0.19565217479304367</v>
      </c>
      <c r="T85" s="37" t="str">
        <f t="shared" si="32"/>
        <v/>
      </c>
      <c r="U85" s="37" t="str">
        <f t="shared" si="33"/>
        <v/>
      </c>
      <c r="V85" s="37" t="str">
        <f t="shared" si="34"/>
        <v/>
      </c>
      <c r="W85" s="37" t="str">
        <f t="shared" si="35"/>
        <v/>
      </c>
      <c r="X85" s="37" t="str">
        <f t="shared" si="36"/>
        <v/>
      </c>
      <c r="Y85" s="1" t="str">
        <f t="shared" si="37"/>
        <v xml:space="preserve"> </v>
      </c>
      <c r="Z85" s="1" t="str">
        <f t="shared" si="38"/>
        <v xml:space="preserve"> 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68</v>
      </c>
      <c r="AD85" s="1" t="str">
        <f t="shared" si="42"/>
        <v xml:space="preserve"> </v>
      </c>
      <c r="AE85" s="1" t="str">
        <f t="shared" si="43"/>
        <v xml:space="preserve"> </v>
      </c>
      <c r="AF85" s="1" t="str">
        <f t="shared" si="44"/>
        <v xml:space="preserve"> </v>
      </c>
      <c r="AG85" s="38">
        <f t="shared" si="45"/>
        <v>2.5063564501108582</v>
      </c>
      <c r="AH85" s="38" t="str">
        <f t="shared" si="46"/>
        <v xml:space="preserve"> </v>
      </c>
      <c r="AI85" s="1">
        <f t="shared" si="47"/>
        <v>84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1032</v>
      </c>
      <c r="AP85" t="s">
        <v>1246</v>
      </c>
      <c r="AQ85" s="22">
        <v>11.303044969695231</v>
      </c>
      <c r="AR85" s="21">
        <v>-2.809296712439302</v>
      </c>
      <c r="AS85">
        <v>19.565217391304369</v>
      </c>
      <c r="AT85">
        <v>-11.303044969695231</v>
      </c>
      <c r="AU85">
        <v>2.809296712439302</v>
      </c>
      <c r="AV85" t="s">
        <v>2097</v>
      </c>
    </row>
    <row r="86" spans="1:48" x14ac:dyDescent="0.25">
      <c r="A86" s="14">
        <v>8.8999999999999879E-10</v>
      </c>
      <c r="B86" t="s">
        <v>1131</v>
      </c>
      <c r="C86" s="4">
        <v>11</v>
      </c>
      <c r="D86" s="4">
        <v>0</v>
      </c>
      <c r="E86" s="4">
        <v>0</v>
      </c>
      <c r="F86" s="4">
        <v>11</v>
      </c>
      <c r="G86" s="4">
        <v>33</v>
      </c>
      <c r="H86" s="4">
        <v>25.5</v>
      </c>
      <c r="I86" s="34">
        <v>2115.2157671238483</v>
      </c>
      <c r="J86" s="35">
        <v>25.725105702649163</v>
      </c>
      <c r="K86" s="35">
        <v>12.438512647434761</v>
      </c>
      <c r="L86" s="35">
        <v>7.479877084014384</v>
      </c>
      <c r="M86" s="35">
        <v>5.7288292438657988</v>
      </c>
      <c r="N86" s="4">
        <v>0.748</v>
      </c>
      <c r="O86" s="4">
        <v>52.653061224489797</v>
      </c>
      <c r="P86" s="35">
        <v>0</v>
      </c>
      <c r="Q86" s="36">
        <f t="shared" si="29"/>
        <v>100.00000000089</v>
      </c>
      <c r="R86" s="36" t="str">
        <f t="shared" si="30"/>
        <v xml:space="preserve"> </v>
      </c>
      <c r="S86" s="37">
        <f t="shared" si="31"/>
        <v>0.29411764794882361</v>
      </c>
      <c r="T86" s="37" t="str">
        <f t="shared" si="32"/>
        <v/>
      </c>
      <c r="U86" s="37" t="str">
        <f t="shared" si="33"/>
        <v/>
      </c>
      <c r="V86" s="37" t="str">
        <f t="shared" si="34"/>
        <v/>
      </c>
      <c r="W86" s="37" t="str">
        <f t="shared" si="35"/>
        <v/>
      </c>
      <c r="X86" s="37">
        <f t="shared" si="36"/>
        <v>-0.31028475829207058</v>
      </c>
      <c r="Y86" s="1" t="str">
        <f t="shared" si="37"/>
        <v xml:space="preserve"> </v>
      </c>
      <c r="Z86" s="1" t="str">
        <f t="shared" si="38"/>
        <v xml:space="preserve"> </v>
      </c>
      <c r="AA86" s="1" t="str">
        <f t="shared" si="39"/>
        <v xml:space="preserve"> </v>
      </c>
      <c r="AB86" s="1">
        <f t="shared" si="40"/>
        <v>37</v>
      </c>
      <c r="AC86" s="1">
        <f t="shared" si="41"/>
        <v>40</v>
      </c>
      <c r="AD86" s="1" t="str">
        <f t="shared" si="42"/>
        <v xml:space="preserve"> </v>
      </c>
      <c r="AE86" s="1">
        <f t="shared" si="43"/>
        <v>7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>
        <f t="shared" si="49"/>
        <v>52.653061225379794</v>
      </c>
      <c r="AL86" s="25" t="str">
        <f t="shared" si="50"/>
        <v xml:space="preserve"> </v>
      </c>
      <c r="AM86" s="1">
        <f t="shared" si="51"/>
        <v>15</v>
      </c>
      <c r="AN86" s="1" t="str">
        <f t="shared" si="52"/>
        <v xml:space="preserve"> </v>
      </c>
      <c r="AO86" t="s">
        <v>1131</v>
      </c>
      <c r="AP86" t="s">
        <v>1242</v>
      </c>
      <c r="AQ86" s="22">
        <v>-66.964129775425519</v>
      </c>
      <c r="AR86" s="21">
        <v>31.028475829207057</v>
      </c>
      <c r="AS86">
        <v>29.411764705882359</v>
      </c>
      <c r="AT86">
        <v>66.964129775425519</v>
      </c>
      <c r="AU86">
        <v>-31.028475829207057</v>
      </c>
      <c r="AV86" t="s">
        <v>2098</v>
      </c>
    </row>
    <row r="87" spans="1:48" x14ac:dyDescent="0.25">
      <c r="A87" s="14">
        <v>8.9999999999999875E-10</v>
      </c>
      <c r="B87" t="s">
        <v>971</v>
      </c>
      <c r="C87" s="4">
        <v>8</v>
      </c>
      <c r="D87" s="4">
        <v>0</v>
      </c>
      <c r="E87" s="4">
        <v>1</v>
      </c>
      <c r="F87" s="4">
        <v>9</v>
      </c>
      <c r="G87" s="4">
        <v>12</v>
      </c>
      <c r="H87" s="4">
        <v>10.64</v>
      </c>
      <c r="I87" s="34">
        <v>3493.8003369335165</v>
      </c>
      <c r="J87" s="35">
        <v>12.314814814814815</v>
      </c>
      <c r="K87" s="35">
        <v>10.472440944881891</v>
      </c>
      <c r="L87" s="35" t="s">
        <v>1238</v>
      </c>
      <c r="M87" s="35" t="s">
        <v>1238</v>
      </c>
      <c r="N87" s="4">
        <v>0.86399999999999999</v>
      </c>
      <c r="O87" s="4">
        <v>23.428571428571416</v>
      </c>
      <c r="P87" s="35">
        <v>1.6917293233082706</v>
      </c>
      <c r="Q87" s="36">
        <f t="shared" si="29"/>
        <v>88.888888889788888</v>
      </c>
      <c r="R87" s="36" t="str">
        <f t="shared" si="30"/>
        <v xml:space="preserve"> </v>
      </c>
      <c r="S87" s="37" t="str">
        <f t="shared" si="31"/>
        <v/>
      </c>
      <c r="T87" s="37" t="str">
        <f t="shared" si="32"/>
        <v/>
      </c>
      <c r="U87" s="37" t="str">
        <f t="shared" si="33"/>
        <v/>
      </c>
      <c r="V87" s="37" t="str">
        <f t="shared" si="34"/>
        <v/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si="37"/>
        <v xml:space="preserve"> </v>
      </c>
      <c r="Z87" s="1" t="str">
        <f t="shared" si="38"/>
        <v xml:space="preserve"> </v>
      </c>
      <c r="AA87" s="1" t="str">
        <f t="shared" si="39"/>
        <v xml:space="preserve"> </v>
      </c>
      <c r="AB87" s="1" t="str">
        <f t="shared" si="40"/>
        <v xml:space="preserve"> </v>
      </c>
      <c r="AC87" s="1" t="str">
        <f t="shared" si="41"/>
        <v xml:space="preserve"> </v>
      </c>
      <c r="AD87" s="1" t="str">
        <f t="shared" si="42"/>
        <v xml:space="preserve"> </v>
      </c>
      <c r="AE87" s="1">
        <f t="shared" si="43"/>
        <v>21</v>
      </c>
      <c r="AF87" s="1" t="str">
        <f t="shared" si="44"/>
        <v xml:space="preserve"> </v>
      </c>
      <c r="AG87" s="38" t="str">
        <f t="shared" si="45"/>
        <v xml:space="preserve"> </v>
      </c>
      <c r="AH87" s="38" t="str">
        <f t="shared" si="46"/>
        <v xml:space="preserve"> </v>
      </c>
      <c r="AI87" s="1" t="str">
        <f t="shared" si="47"/>
        <v xml:space="preserve"> 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971</v>
      </c>
      <c r="AP87" t="s">
        <v>1246</v>
      </c>
      <c r="AQ87" s="22">
        <v>20.072929430593799</v>
      </c>
      <c r="AR87" s="21" t="e">
        <v>#VALUE!</v>
      </c>
      <c r="AS87">
        <v>12.781954887218049</v>
      </c>
      <c r="AT87">
        <v>-20.072929430593799</v>
      </c>
      <c r="AU87" t="e">
        <v>#VALUE!</v>
      </c>
      <c r="AV87" t="s">
        <v>2099</v>
      </c>
    </row>
    <row r="88" spans="1:48" x14ac:dyDescent="0.25">
      <c r="A88" s="14">
        <v>9.0999999999999872E-10</v>
      </c>
      <c r="B88" t="s">
        <v>1120</v>
      </c>
      <c r="C88" s="4">
        <v>8</v>
      </c>
      <c r="D88" s="4">
        <v>0</v>
      </c>
      <c r="E88" s="4">
        <v>2</v>
      </c>
      <c r="F88" s="4">
        <v>10</v>
      </c>
      <c r="G88" s="4">
        <v>20</v>
      </c>
      <c r="H88" s="4">
        <v>13.13</v>
      </c>
      <c r="I88" s="34">
        <v>888.22589877191729</v>
      </c>
      <c r="J88" s="35">
        <v>8.44916344916345</v>
      </c>
      <c r="K88" s="35">
        <v>8.9563437926330156</v>
      </c>
      <c r="L88" s="35">
        <v>4.3720527670527671</v>
      </c>
      <c r="M88" s="35">
        <v>4.6807922838442995</v>
      </c>
      <c r="N88" s="4">
        <v>1.554</v>
      </c>
      <c r="O88" s="4">
        <v>68.181818181818173</v>
      </c>
      <c r="P88" s="35">
        <v>3.2901751713632903</v>
      </c>
      <c r="Q88" s="36">
        <f t="shared" si="29"/>
        <v>80.000000000910006</v>
      </c>
      <c r="R88" s="36" t="str">
        <f t="shared" si="30"/>
        <v xml:space="preserve"> </v>
      </c>
      <c r="S88" s="37">
        <f t="shared" si="31"/>
        <v>0.52322924691152306</v>
      </c>
      <c r="T88" s="37" t="str">
        <f t="shared" si="32"/>
        <v/>
      </c>
      <c r="U88" s="37" t="str">
        <f t="shared" si="33"/>
        <v/>
      </c>
      <c r="V88" s="37">
        <f t="shared" si="34"/>
        <v>-0.45162238051576442</v>
      </c>
      <c r="W88" s="37" t="str">
        <f t="shared" si="35"/>
        <v/>
      </c>
      <c r="X88" s="37">
        <f t="shared" si="36"/>
        <v>-0.59685548343673522</v>
      </c>
      <c r="Y88" s="1" t="str">
        <f t="shared" si="37"/>
        <v xml:space="preserve"> </v>
      </c>
      <c r="Z88" s="1">
        <f t="shared" si="38"/>
        <v>9</v>
      </c>
      <c r="AA88" s="1" t="str">
        <f t="shared" si="39"/>
        <v xml:space="preserve"> </v>
      </c>
      <c r="AB88" s="1">
        <f t="shared" si="40"/>
        <v>14</v>
      </c>
      <c r="AC88" s="1">
        <f t="shared" si="41"/>
        <v>13</v>
      </c>
      <c r="AD88" s="1" t="str">
        <f t="shared" si="42"/>
        <v xml:space="preserve"> </v>
      </c>
      <c r="AE88" s="1">
        <f t="shared" si="43"/>
        <v>44</v>
      </c>
      <c r="AF88" s="1" t="str">
        <f t="shared" si="44"/>
        <v xml:space="preserve"> </v>
      </c>
      <c r="AG88" s="38">
        <f t="shared" si="45"/>
        <v>3.2901751722732904</v>
      </c>
      <c r="AH88" s="38" t="str">
        <f t="shared" si="46"/>
        <v xml:space="preserve"> </v>
      </c>
      <c r="AI88" s="1">
        <f t="shared" si="47"/>
        <v>75</v>
      </c>
      <c r="AJ88" s="1" t="str">
        <f t="shared" si="48"/>
        <v xml:space="preserve"> </v>
      </c>
      <c r="AK88" s="25">
        <f t="shared" si="49"/>
        <v>68.181818182728179</v>
      </c>
      <c r="AL88" s="25" t="str">
        <f t="shared" si="50"/>
        <v xml:space="preserve"> </v>
      </c>
      <c r="AM88" s="1">
        <f t="shared" si="51"/>
        <v>7</v>
      </c>
      <c r="AN88" s="1" t="str">
        <f t="shared" si="52"/>
        <v xml:space="preserve"> </v>
      </c>
      <c r="AO88" t="s">
        <v>1120</v>
      </c>
      <c r="AP88" t="s">
        <v>1295</v>
      </c>
      <c r="AQ88" s="22">
        <v>45.162238051576445</v>
      </c>
      <c r="AR88" s="21">
        <v>59.685548343673524</v>
      </c>
      <c r="AS88">
        <v>52.322924600152312</v>
      </c>
      <c r="AT88">
        <v>-45.162238051576445</v>
      </c>
      <c r="AU88">
        <v>-59.685548343673524</v>
      </c>
      <c r="AV88" t="s">
        <v>2100</v>
      </c>
    </row>
    <row r="89" spans="1:48" x14ac:dyDescent="0.25">
      <c r="A89" s="14">
        <v>9.1999999999999868E-10</v>
      </c>
      <c r="B89" t="s">
        <v>1132</v>
      </c>
      <c r="C89" s="4">
        <v>9</v>
      </c>
      <c r="D89" s="4">
        <v>0</v>
      </c>
      <c r="E89" s="4">
        <v>2</v>
      </c>
      <c r="F89" s="4">
        <v>11</v>
      </c>
      <c r="G89" s="4">
        <v>46</v>
      </c>
      <c r="H89" s="4">
        <v>38.299999999999997</v>
      </c>
      <c r="I89" s="34">
        <v>911.93285282328327</v>
      </c>
      <c r="J89" s="35">
        <v>13.358911754447156</v>
      </c>
      <c r="K89" s="35">
        <v>11.40220303661804</v>
      </c>
      <c r="L89" s="35">
        <v>7.1172538541351029</v>
      </c>
      <c r="M89" s="35">
        <v>6.5370326120873585</v>
      </c>
      <c r="N89" s="4">
        <v>2.867</v>
      </c>
      <c r="O89" s="4">
        <v>-2.4829931972789101</v>
      </c>
      <c r="P89" s="35">
        <v>6.0365535248041775</v>
      </c>
      <c r="Q89" s="36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>81.81818181910181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>
        <f t="shared" ref="S89:S152" si="55">IF(ISERROR((IF((G89/H89-1)&gt;($S$5/100),(G89/H89-1)+A89,"")))=TRUE," ",((IF((G89/H89-1)&gt;($S$5/100),(G89/H89-1)+A89,""))))</f>
        <v>0.2010443873429765</v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 t="str">
        <f t="shared" ref="V89:V152" si="58">IF(ISERROR((IF(((J89/$J$6-1))&lt;($V$5/100),((J89/$J$6-1)),"")))=TRUE," ",((IF(((J89/$J$6-1))&lt;($V$5/100),((J89/$J$6-1)),""))))</f>
        <v/>
      </c>
      <c r="W89" s="37" t="str">
        <f t="shared" ref="W89:W152" si="59">IF(ISERROR((IF(((L89/$L$6-1))&gt;($W$5/100),((L89/$L$6-1)),"")))=TRUE," ",((IF(((L89/$L$6-1))&gt;($W$5/100),((L89/$L$6-1)),""))))</f>
        <v/>
      </c>
      <c r="X89" s="37">
        <f t="shared" ref="X89:X152" si="60">IF(ISERROR((IF(((L89/$L$6-1))&lt;($X$5/100),((L89/$L$6-1)),"")))=TRUE," ",((IF(((L89/$L$6-1))&lt;($X$5/100),((L89/$L$6-1)),""))))</f>
        <v>-0.34372204153026897</v>
      </c>
      <c r="Y89" s="1" t="str">
        <f t="shared" ref="Y89:Y152" si="61">IF(ISERROR((RANK(U89,U$7:U$184,0)))=TRUE," ",((RANK(U89,U$7:U$184,0))))</f>
        <v xml:space="preserve"> </v>
      </c>
      <c r="Z89" s="1" t="str">
        <f t="shared" ref="Z89:Z152" si="62">IF(ISERROR((RANK(V89,V$7:V$184,1)))=TRUE," ",((RANK(V89,V$7:V$184,1))))</f>
        <v xml:space="preserve"> </v>
      </c>
      <c r="AA89" s="1" t="str">
        <f t="shared" ref="AA89:AA152" si="63">IF(ISERROR((RANK(W89,W$7:W$184,0)))=TRUE," ",((RANK(W89,W$7:W$184,0))))</f>
        <v xml:space="preserve"> </v>
      </c>
      <c r="AB89" s="1">
        <f t="shared" ref="AB89:AB152" si="64">IF(ISERROR((RANK(X89,X$7:X$184,1)))=TRUE," ",((RANK(X89,X$7:X$184,1))))</f>
        <v>33</v>
      </c>
      <c r="AC89" s="1">
        <f t="shared" ref="AC89:AC152" si="65">IF(ISERROR((RANK(S89,S$7:S$184,0)))=TRUE," ",((RANK(S89,S$7:S$184,0))))</f>
        <v>65</v>
      </c>
      <c r="AD89" s="1" t="str">
        <f t="shared" ref="AD89:AD152" si="66">IF(ISERROR((RANK(T89,T$7:T$184,1)))=TRUE," ",((RANK(T89,T$7:T$184,1))))</f>
        <v xml:space="preserve"> </v>
      </c>
      <c r="AE89" s="1">
        <f t="shared" ref="AE89:AE152" si="67">IF(ISERROR((RANK(Q89,Q$7:Q$184,0)))=TRUE," ",((RANK(Q89,Q$7:Q$184,0))))</f>
        <v>38</v>
      </c>
      <c r="AF89" s="1" t="str">
        <f t="shared" ref="AF89:AF152" si="68">IF(ISERROR((RANK(R89,R$7:R$184,0)))=TRUE," ",((RANK(R89,R$7:R$184,0))))</f>
        <v xml:space="preserve"> </v>
      </c>
      <c r="AG89" s="38">
        <f t="shared" ref="AG89:AG152" si="69">IF(ISERROR((IF((AND(P89&gt;$AG$6,P89&lt;$AG$5))=TRUE,P89+A89," ")))=TRUE," ",((IF((AND(P89&gt;$AG$6,P89&lt;$AG$5))=TRUE,P89+A89," "))))</f>
        <v>6.0365535257241776</v>
      </c>
      <c r="AH89" s="38" t="str">
        <f t="shared" ref="AH89:AH152" si="70">IF(ISERROR(((IF(P89&lt;$AH$5,P89+A89," "))))=TRUE," ",((IF(P89&lt;$AH$5,P89+A89," "))))</f>
        <v xml:space="preserve"> </v>
      </c>
      <c r="AI89" s="1">
        <f t="shared" ref="AI89:AI152" si="71">IF(ISERROR((RANK(AG89,AG$7:AG$184,0)))=TRUE," ",((RANK(AG89,AG$7:AG$184,0))))</f>
        <v>17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 t="str">
        <f t="shared" ref="AL89:AL152" si="74">IF(ISERROR((IF(O89&lt;$AL$5,O89+A89," ")))=TRUE," ",((IF(O89&lt;$AL$5,O89+A89," "))))</f>
        <v xml:space="preserve"> </v>
      </c>
      <c r="AM89" s="1" t="str">
        <f t="shared" ref="AM89:AM152" si="75">IF(ISERROR((RANK(AK89,AK$7:AK$184,0)))=TRUE," ",((RANK(AK89,AK$7:AK$184,0))))</f>
        <v xml:space="preserve"> </v>
      </c>
      <c r="AN89" s="1" t="str">
        <f t="shared" ref="AN89:AN152" si="76">IF(ISERROR((RANK(AL89,AL$7:AL$184,0)))=TRUE," ",((RANK(AL89,AL$7:AL$184,0))))</f>
        <v xml:space="preserve"> </v>
      </c>
      <c r="AO89" t="s">
        <v>1132</v>
      </c>
      <c r="AP89" t="s">
        <v>1244</v>
      </c>
      <c r="AQ89" s="22">
        <v>13.296407734554794</v>
      </c>
      <c r="AR89" s="21">
        <v>34.3722041530269</v>
      </c>
      <c r="AS89">
        <v>20.104438642297652</v>
      </c>
      <c r="AT89">
        <v>-13.296407734554794</v>
      </c>
      <c r="AU89">
        <v>-34.3722041530269</v>
      </c>
      <c r="AV89" t="s">
        <v>2101</v>
      </c>
    </row>
    <row r="90" spans="1:48" x14ac:dyDescent="0.25">
      <c r="A90" s="14">
        <v>9.2999999999999865E-10</v>
      </c>
      <c r="B90" t="s">
        <v>1125</v>
      </c>
      <c r="C90" s="4">
        <v>4</v>
      </c>
      <c r="D90" s="4">
        <v>1</v>
      </c>
      <c r="E90" s="4">
        <v>9</v>
      </c>
      <c r="F90" s="4">
        <v>14</v>
      </c>
      <c r="G90" s="4">
        <v>11.789549827575684</v>
      </c>
      <c r="H90" s="4">
        <v>11.22</v>
      </c>
      <c r="I90" s="34">
        <v>1344.5507624260442</v>
      </c>
      <c r="J90" s="35" t="s">
        <v>1238</v>
      </c>
      <c r="K90" s="35">
        <v>10.690210591989764</v>
      </c>
      <c r="L90" s="35">
        <v>7.9699821826280619</v>
      </c>
      <c r="M90" s="35">
        <v>4.5877205128205132</v>
      </c>
      <c r="N90" s="4">
        <v>0.17599999999999999</v>
      </c>
      <c r="O90" s="4" t="s">
        <v>132</v>
      </c>
      <c r="P90" s="35">
        <v>0.37795364325484276</v>
      </c>
      <c r="Q90" s="36" t="str">
        <f t="shared" si="53"/>
        <v xml:space="preserve"> </v>
      </c>
      <c r="R90" s="36" t="str">
        <f t="shared" si="54"/>
        <v xml:space="preserve"> </v>
      </c>
      <c r="S90" s="37" t="str">
        <f t="shared" si="55"/>
        <v/>
      </c>
      <c r="T90" s="37" t="str">
        <f t="shared" si="56"/>
        <v/>
      </c>
      <c r="U90" s="37" t="str">
        <f t="shared" si="57"/>
        <v xml:space="preserve"> </v>
      </c>
      <c r="V90" s="37" t="str">
        <f t="shared" si="58"/>
        <v xml:space="preserve"> </v>
      </c>
      <c r="W90" s="37" t="str">
        <f t="shared" si="59"/>
        <v/>
      </c>
      <c r="X90" s="37" t="str">
        <f t="shared" si="60"/>
        <v/>
      </c>
      <c r="Y90" s="1" t="str">
        <f t="shared" si="61"/>
        <v xml:space="preserve"> </v>
      </c>
      <c r="Z90" s="1" t="str">
        <f t="shared" si="62"/>
        <v xml:space="preserve"> </v>
      </c>
      <c r="AA90" s="1" t="str">
        <f t="shared" si="63"/>
        <v xml:space="preserve"> </v>
      </c>
      <c r="AB90" s="1" t="str">
        <f t="shared" si="64"/>
        <v xml:space="preserve"> </v>
      </c>
      <c r="AC90" s="1" t="str">
        <f t="shared" si="65"/>
        <v xml:space="preserve"> 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 t="str">
        <f t="shared" si="69"/>
        <v xml:space="preserve"> </v>
      </c>
      <c r="AH90" s="38" t="str">
        <f t="shared" si="70"/>
        <v xml:space="preserve"> </v>
      </c>
      <c r="AI90" s="1" t="str">
        <f t="shared" si="71"/>
        <v xml:space="preserve"> 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1125</v>
      </c>
      <c r="AP90" t="s">
        <v>1242</v>
      </c>
      <c r="AQ90" s="22" t="e">
        <v>#VALUE!</v>
      </c>
      <c r="AR90" s="21">
        <v>26.509244393238028</v>
      </c>
      <c r="AS90">
        <v>5.07620167179752</v>
      </c>
      <c r="AT90" t="e">
        <v>#VALUE!</v>
      </c>
      <c r="AU90">
        <v>-26.509244393238028</v>
      </c>
      <c r="AV90" t="s">
        <v>2102</v>
      </c>
    </row>
    <row r="91" spans="1:48" x14ac:dyDescent="0.25">
      <c r="A91" s="14">
        <v>9.3999999999999862E-10</v>
      </c>
      <c r="B91" t="s">
        <v>1100</v>
      </c>
      <c r="C91" s="4">
        <v>6</v>
      </c>
      <c r="D91" s="4">
        <v>2</v>
      </c>
      <c r="E91" s="4">
        <v>8</v>
      </c>
      <c r="F91" s="4">
        <v>16</v>
      </c>
      <c r="G91" s="4">
        <v>57</v>
      </c>
      <c r="H91" s="4">
        <v>56.49</v>
      </c>
      <c r="I91" s="34">
        <v>10171.237292478057</v>
      </c>
      <c r="J91" s="35">
        <v>20.06036931818182</v>
      </c>
      <c r="K91" s="35">
        <v>19.772488624431222</v>
      </c>
      <c r="L91" s="35">
        <v>11.674850634394947</v>
      </c>
      <c r="M91" s="35">
        <v>11.595165583776334</v>
      </c>
      <c r="N91" s="4">
        <v>2.8159999999999998</v>
      </c>
      <c r="O91" s="4">
        <v>-2.2222222222222245</v>
      </c>
      <c r="P91" s="35">
        <v>4.4007788989201631</v>
      </c>
      <c r="Q91" s="36" t="str">
        <f t="shared" si="53"/>
        <v xml:space="preserve"> </v>
      </c>
      <c r="R91" s="36" t="str">
        <f t="shared" si="54"/>
        <v xml:space="preserve"> </v>
      </c>
      <c r="S91" s="37" t="str">
        <f t="shared" si="55"/>
        <v/>
      </c>
      <c r="T91" s="37" t="str">
        <f t="shared" si="56"/>
        <v/>
      </c>
      <c r="U91" s="37" t="str">
        <f t="shared" si="57"/>
        <v/>
      </c>
      <c r="V91" s="37" t="str">
        <f t="shared" si="58"/>
        <v/>
      </c>
      <c r="W91" s="37" t="str">
        <f t="shared" si="59"/>
        <v/>
      </c>
      <c r="X91" s="37" t="str">
        <f t="shared" si="60"/>
        <v/>
      </c>
      <c r="Y91" s="1" t="str">
        <f t="shared" si="61"/>
        <v xml:space="preserve"> </v>
      </c>
      <c r="Z91" s="1" t="str">
        <f t="shared" si="62"/>
        <v xml:space="preserve"> </v>
      </c>
      <c r="AA91" s="1" t="str">
        <f t="shared" si="63"/>
        <v xml:space="preserve"> </v>
      </c>
      <c r="AB91" s="1" t="str">
        <f t="shared" si="64"/>
        <v xml:space="preserve"> </v>
      </c>
      <c r="AC91" s="1" t="str">
        <f t="shared" si="65"/>
        <v xml:space="preserve"> 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>
        <f t="shared" si="69"/>
        <v>4.4007788998601631</v>
      </c>
      <c r="AH91" s="38" t="str">
        <f t="shared" si="70"/>
        <v xml:space="preserve"> </v>
      </c>
      <c r="AI91" s="1">
        <f t="shared" si="71"/>
        <v>54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1100</v>
      </c>
      <c r="AP91" t="s">
        <v>1250</v>
      </c>
      <c r="AQ91" s="22">
        <v>-30.198186351434785</v>
      </c>
      <c r="AR91" s="21">
        <v>-7.6531383706117451</v>
      </c>
      <c r="AS91">
        <v>0.90281465746149259</v>
      </c>
      <c r="AT91">
        <v>30.198186351434785</v>
      </c>
      <c r="AU91">
        <v>7.6531383706117451</v>
      </c>
      <c r="AV91" t="s">
        <v>2103</v>
      </c>
    </row>
    <row r="92" spans="1:48" x14ac:dyDescent="0.25">
      <c r="A92" s="14">
        <v>9.4999999999999858E-10</v>
      </c>
      <c r="B92" t="s">
        <v>1004</v>
      </c>
      <c r="C92" s="4">
        <v>5</v>
      </c>
      <c r="D92" s="4">
        <v>0</v>
      </c>
      <c r="E92" s="4">
        <v>4</v>
      </c>
      <c r="F92" s="4">
        <v>9</v>
      </c>
      <c r="G92" s="4">
        <v>39</v>
      </c>
      <c r="H92" s="4">
        <v>35.32</v>
      </c>
      <c r="I92" s="34">
        <v>7236.5167674550739</v>
      </c>
      <c r="J92" s="35">
        <v>23.344348975545273</v>
      </c>
      <c r="K92" s="35">
        <v>16.875298614429049</v>
      </c>
      <c r="L92" s="35">
        <v>14.538179962709329</v>
      </c>
      <c r="M92" s="35">
        <v>8.8893105954710663</v>
      </c>
      <c r="N92" s="4">
        <v>2.093</v>
      </c>
      <c r="O92" s="4">
        <v>39.533333333333331</v>
      </c>
      <c r="P92" s="35">
        <v>1.3590033975084939</v>
      </c>
      <c r="Q92" s="36" t="str">
        <f t="shared" si="53"/>
        <v xml:space="preserve"> </v>
      </c>
      <c r="R92" s="36" t="str">
        <f t="shared" si="54"/>
        <v xml:space="preserve"> </v>
      </c>
      <c r="S92" s="37" t="str">
        <f t="shared" si="55"/>
        <v/>
      </c>
      <c r="T92" s="37" t="str">
        <f t="shared" si="56"/>
        <v/>
      </c>
      <c r="U92" s="37" t="str">
        <f t="shared" si="57"/>
        <v/>
      </c>
      <c r="V92" s="37" t="str">
        <f t="shared" si="58"/>
        <v/>
      </c>
      <c r="W92" s="37" t="str">
        <f t="shared" si="59"/>
        <v/>
      </c>
      <c r="X92" s="37" t="str">
        <f t="shared" si="60"/>
        <v/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 t="str">
        <f t="shared" si="64"/>
        <v xml:space="preserve"> </v>
      </c>
      <c r="AC92" s="1" t="str">
        <f t="shared" si="65"/>
        <v xml:space="preserve"> </v>
      </c>
      <c r="AD92" s="1" t="str">
        <f t="shared" si="66"/>
        <v xml:space="preserve"> </v>
      </c>
      <c r="AE92" s="1" t="str">
        <f t="shared" si="67"/>
        <v xml:space="preserve"> 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1004</v>
      </c>
      <c r="AP92" t="s">
        <v>1239</v>
      </c>
      <c r="AQ92" s="22">
        <v>-51.512260315975375</v>
      </c>
      <c r="AR92" s="21">
        <v>-34.055736402448076</v>
      </c>
      <c r="AS92">
        <v>10.419026047565128</v>
      </c>
      <c r="AT92">
        <v>51.512260315975375</v>
      </c>
      <c r="AU92">
        <v>34.055736402448076</v>
      </c>
      <c r="AV92" t="s">
        <v>2104</v>
      </c>
    </row>
    <row r="93" spans="1:48" x14ac:dyDescent="0.25">
      <c r="A93" s="14">
        <v>9.5999999999999855E-10</v>
      </c>
      <c r="B93" t="s">
        <v>1154</v>
      </c>
      <c r="C93" s="4">
        <v>15</v>
      </c>
      <c r="D93" s="4">
        <v>0</v>
      </c>
      <c r="E93" s="4">
        <v>10</v>
      </c>
      <c r="F93" s="4">
        <v>25</v>
      </c>
      <c r="G93" s="4">
        <v>54.5</v>
      </c>
      <c r="H93" s="4">
        <v>46.63</v>
      </c>
      <c r="I93" s="34">
        <v>71213.472158384597</v>
      </c>
      <c r="J93" s="35">
        <v>17.563088512241055</v>
      </c>
      <c r="K93" s="35">
        <v>17.477511244377812</v>
      </c>
      <c r="L93" s="35">
        <v>12.866423065364389</v>
      </c>
      <c r="M93" s="35">
        <v>12.419389428933352</v>
      </c>
      <c r="N93" s="4">
        <v>2.6550000000000002</v>
      </c>
      <c r="O93" s="4">
        <v>0.18867924528303162</v>
      </c>
      <c r="P93" s="35">
        <v>6.8947029809135749</v>
      </c>
      <c r="Q93" s="36" t="str">
        <f t="shared" si="53"/>
        <v xml:space="preserve"> </v>
      </c>
      <c r="R93" s="36" t="str">
        <f t="shared" si="54"/>
        <v xml:space="preserve"> </v>
      </c>
      <c r="S93" s="37">
        <f t="shared" si="55"/>
        <v>0.16877546739791552</v>
      </c>
      <c r="T93" s="37" t="str">
        <f t="shared" si="56"/>
        <v/>
      </c>
      <c r="U93" s="37" t="str">
        <f t="shared" si="57"/>
        <v/>
      </c>
      <c r="V93" s="37" t="str">
        <f t="shared" si="58"/>
        <v/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 t="str">
        <f t="shared" si="62"/>
        <v xml:space="preserve"> </v>
      </c>
      <c r="AA93" s="1" t="str">
        <f t="shared" si="63"/>
        <v xml:space="preserve"> </v>
      </c>
      <c r="AB93" s="1" t="str">
        <f t="shared" si="64"/>
        <v xml:space="preserve"> </v>
      </c>
      <c r="AC93" s="1">
        <f t="shared" si="65"/>
        <v>76</v>
      </c>
      <c r="AD93" s="1" t="str">
        <f t="shared" si="66"/>
        <v xml:space="preserve"> </v>
      </c>
      <c r="AE93" s="1" t="str">
        <f t="shared" si="67"/>
        <v xml:space="preserve"> </v>
      </c>
      <c r="AF93" s="1" t="str">
        <f t="shared" si="68"/>
        <v xml:space="preserve"> </v>
      </c>
      <c r="AG93" s="38">
        <f t="shared" si="69"/>
        <v>6.894702981873575</v>
      </c>
      <c r="AH93" s="38" t="str">
        <f t="shared" si="70"/>
        <v xml:space="preserve"> </v>
      </c>
      <c r="AI93" s="1">
        <f t="shared" si="71"/>
        <v>10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1154</v>
      </c>
      <c r="AP93" t="s">
        <v>1295</v>
      </c>
      <c r="AQ93" s="22">
        <v>-13.990038505968982</v>
      </c>
      <c r="AR93" s="21">
        <v>-18.640560463349097</v>
      </c>
      <c r="AS93">
        <v>16.877546643791554</v>
      </c>
      <c r="AT93">
        <v>13.990038505968982</v>
      </c>
      <c r="AU93">
        <v>18.640560463349097</v>
      </c>
      <c r="AV93" t="s">
        <v>2105</v>
      </c>
    </row>
    <row r="94" spans="1:48" x14ac:dyDescent="0.25">
      <c r="A94" s="14">
        <v>9.6999999999999851E-10</v>
      </c>
      <c r="B94" t="s">
        <v>955</v>
      </c>
      <c r="C94" s="4">
        <v>4</v>
      </c>
      <c r="D94" s="4">
        <v>0</v>
      </c>
      <c r="E94" s="4">
        <v>1</v>
      </c>
      <c r="F94" s="4">
        <v>5</v>
      </c>
      <c r="G94" s="4">
        <v>44</v>
      </c>
      <c r="H94" s="4">
        <v>38</v>
      </c>
      <c r="I94" s="34">
        <v>1568.3323061622889</v>
      </c>
      <c r="J94" s="35">
        <v>32.758620689655174</v>
      </c>
      <c r="K94" s="35">
        <v>27.900146842878119</v>
      </c>
      <c r="L94" s="35">
        <v>17.239839857651244</v>
      </c>
      <c r="M94" s="35">
        <v>14.769496951219514</v>
      </c>
      <c r="N94" s="4">
        <v>1.1599999999999999</v>
      </c>
      <c r="O94" s="4">
        <v>9.4339622641509298</v>
      </c>
      <c r="P94" s="35">
        <v>1.2105263157894737</v>
      </c>
      <c r="Q94" s="36">
        <f t="shared" si="53"/>
        <v>80.000000000970005</v>
      </c>
      <c r="R94" s="36" t="str">
        <f t="shared" si="54"/>
        <v xml:space="preserve"> </v>
      </c>
      <c r="S94" s="37">
        <f t="shared" si="55"/>
        <v>0.15789473781210531</v>
      </c>
      <c r="T94" s="37" t="str">
        <f t="shared" si="56"/>
        <v/>
      </c>
      <c r="U94" s="37" t="str">
        <f t="shared" si="57"/>
        <v/>
      </c>
      <c r="V94" s="37" t="str">
        <f t="shared" si="58"/>
        <v/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>
        <f t="shared" si="65"/>
        <v>84</v>
      </c>
      <c r="AD94" s="1" t="str">
        <f t="shared" si="66"/>
        <v xml:space="preserve"> </v>
      </c>
      <c r="AE94" s="1">
        <f t="shared" si="67"/>
        <v>43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955</v>
      </c>
      <c r="AP94" t="s">
        <v>1293</v>
      </c>
      <c r="AQ94" s="22">
        <v>-112.61388230285392</v>
      </c>
      <c r="AR94" s="21">
        <v>-58.967589719326718</v>
      </c>
      <c r="AS94">
        <v>15.789473684210531</v>
      </c>
      <c r="AT94">
        <v>112.61388230285392</v>
      </c>
      <c r="AU94">
        <v>58.967589719326718</v>
      </c>
      <c r="AV94" t="s">
        <v>2106</v>
      </c>
    </row>
    <row r="95" spans="1:48" x14ac:dyDescent="0.25">
      <c r="A95" s="14">
        <v>9.7999999999999848E-10</v>
      </c>
      <c r="B95" t="s">
        <v>1191</v>
      </c>
      <c r="C95" s="4">
        <v>14</v>
      </c>
      <c r="D95" s="4">
        <v>0</v>
      </c>
      <c r="E95" s="4">
        <v>1</v>
      </c>
      <c r="F95" s="4">
        <v>15</v>
      </c>
      <c r="G95" s="4">
        <v>14.949999809265137</v>
      </c>
      <c r="H95" s="4">
        <v>10.98</v>
      </c>
      <c r="I95" s="34">
        <v>1912.7744269781065</v>
      </c>
      <c r="J95" s="35">
        <v>11.013039117352056</v>
      </c>
      <c r="K95" s="35">
        <v>9.7860962566844911</v>
      </c>
      <c r="L95" s="35">
        <v>4.0293931951787254</v>
      </c>
      <c r="M95" s="35">
        <v>3.8400090968161145</v>
      </c>
      <c r="N95" s="4">
        <v>0.997</v>
      </c>
      <c r="O95" s="4">
        <v>-29.290780141843971</v>
      </c>
      <c r="P95" s="35">
        <v>1.0928961748633879</v>
      </c>
      <c r="Q95" s="36">
        <f t="shared" si="53"/>
        <v>93.333333334313323</v>
      </c>
      <c r="R95" s="36" t="str">
        <f t="shared" si="54"/>
        <v xml:space="preserve"> </v>
      </c>
      <c r="S95" s="37">
        <f t="shared" si="55"/>
        <v>0.36156646812618737</v>
      </c>
      <c r="T95" s="37" t="str">
        <f t="shared" si="56"/>
        <v/>
      </c>
      <c r="U95" s="37" t="str">
        <f t="shared" si="57"/>
        <v/>
      </c>
      <c r="V95" s="37" t="str">
        <f t="shared" si="58"/>
        <v/>
      </c>
      <c r="W95" s="37" t="str">
        <f t="shared" si="59"/>
        <v/>
      </c>
      <c r="X95" s="37">
        <f t="shared" si="60"/>
        <v>-0.62845192904460889</v>
      </c>
      <c r="Y95" s="1" t="str">
        <f t="shared" si="61"/>
        <v xml:space="preserve"> </v>
      </c>
      <c r="Z95" s="1" t="str">
        <f t="shared" si="62"/>
        <v xml:space="preserve"> </v>
      </c>
      <c r="AA95" s="1" t="str">
        <f t="shared" si="63"/>
        <v xml:space="preserve"> </v>
      </c>
      <c r="AB95" s="1">
        <f t="shared" si="64"/>
        <v>9</v>
      </c>
      <c r="AC95" s="1">
        <f t="shared" si="65"/>
        <v>28</v>
      </c>
      <c r="AD95" s="1" t="str">
        <f t="shared" si="66"/>
        <v xml:space="preserve"> </v>
      </c>
      <c r="AE95" s="1">
        <f t="shared" si="67"/>
        <v>16</v>
      </c>
      <c r="AF95" s="1" t="str">
        <f t="shared" si="68"/>
        <v xml:space="preserve"> </v>
      </c>
      <c r="AG95" s="38" t="str">
        <f t="shared" si="69"/>
        <v xml:space="preserve"> </v>
      </c>
      <c r="AH95" s="38" t="str">
        <f t="shared" si="70"/>
        <v xml:space="preserve"> </v>
      </c>
      <c r="AI95" s="1" t="str">
        <f t="shared" si="71"/>
        <v xml:space="preserve"> 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1191</v>
      </c>
      <c r="AP95" t="s">
        <v>1295</v>
      </c>
      <c r="AQ95" s="22">
        <v>28.521868338832558</v>
      </c>
      <c r="AR95" s="21">
        <v>62.845192904460887</v>
      </c>
      <c r="AS95">
        <v>36.156646714618731</v>
      </c>
      <c r="AT95">
        <v>-28.521868338832558</v>
      </c>
      <c r="AU95">
        <v>-62.845192904460887</v>
      </c>
      <c r="AV95" t="s">
        <v>2107</v>
      </c>
    </row>
    <row r="96" spans="1:48" x14ac:dyDescent="0.25">
      <c r="A96" s="14">
        <v>9.8999999999999844E-10</v>
      </c>
      <c r="B96" t="s">
        <v>1023</v>
      </c>
      <c r="C96" s="4">
        <v>4</v>
      </c>
      <c r="D96" s="4">
        <v>0</v>
      </c>
      <c r="E96" s="4">
        <v>7</v>
      </c>
      <c r="F96" s="4">
        <v>11</v>
      </c>
      <c r="G96" s="4">
        <v>23</v>
      </c>
      <c r="H96" s="4">
        <v>20.88</v>
      </c>
      <c r="I96" s="34">
        <v>1347.2576170017871</v>
      </c>
      <c r="J96" s="35">
        <v>21.436888082664705</v>
      </c>
      <c r="K96" s="35">
        <v>14.310729101506411</v>
      </c>
      <c r="L96" s="35">
        <v>10.427526501766785</v>
      </c>
      <c r="M96" s="35">
        <v>8.4942141623488769</v>
      </c>
      <c r="N96" s="4">
        <v>0.73499999999999999</v>
      </c>
      <c r="O96" s="4">
        <v>432.60869565217382</v>
      </c>
      <c r="P96" s="35" t="s">
        <v>137</v>
      </c>
      <c r="Q96" s="36" t="str">
        <f t="shared" si="53"/>
        <v xml:space="preserve"> </v>
      </c>
      <c r="R96" s="36" t="str">
        <f t="shared" si="54"/>
        <v xml:space="preserve"> </v>
      </c>
      <c r="S96" s="37" t="str">
        <f t="shared" si="55"/>
        <v/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 t="str">
        <f t="shared" si="60"/>
        <v/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 t="str">
        <f t="shared" si="64"/>
        <v xml:space="preserve"> </v>
      </c>
      <c r="AC96" s="1" t="str">
        <f t="shared" si="65"/>
        <v xml:space="preserve"> 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 t="str">
        <f t="shared" si="69"/>
        <v xml:space="preserve"> </v>
      </c>
      <c r="AH96" s="38" t="str">
        <f t="shared" si="70"/>
        <v xml:space="preserve"> </v>
      </c>
      <c r="AI96" s="1" t="str">
        <f t="shared" si="71"/>
        <v xml:space="preserve"> 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1023</v>
      </c>
      <c r="AP96" t="s">
        <v>1242</v>
      </c>
      <c r="AQ96" s="22">
        <v>-39.132231571228047</v>
      </c>
      <c r="AR96" s="21">
        <v>3.8483670145817106</v>
      </c>
      <c r="AS96">
        <v>10.153256704980841</v>
      </c>
      <c r="AT96">
        <v>39.132231571228047</v>
      </c>
      <c r="AU96">
        <v>-3.8483670145817106</v>
      </c>
      <c r="AV96" t="s">
        <v>2108</v>
      </c>
    </row>
    <row r="97" spans="1:48" x14ac:dyDescent="0.25">
      <c r="A97" s="14">
        <v>9.9999999999999841E-10</v>
      </c>
      <c r="B97" t="s">
        <v>1021</v>
      </c>
      <c r="C97" s="4">
        <v>9</v>
      </c>
      <c r="D97" s="4">
        <v>0</v>
      </c>
      <c r="E97" s="4">
        <v>3</v>
      </c>
      <c r="F97" s="4">
        <v>12</v>
      </c>
      <c r="G97" s="4">
        <v>6</v>
      </c>
      <c r="H97" s="4">
        <v>4.05</v>
      </c>
      <c r="I97" s="34">
        <v>484.41613761802313</v>
      </c>
      <c r="J97" s="35" t="s">
        <v>1238</v>
      </c>
      <c r="K97" s="35" t="s">
        <v>1238</v>
      </c>
      <c r="L97" s="35">
        <v>5.2955856481481485</v>
      </c>
      <c r="M97" s="35">
        <v>5.0668726467331124</v>
      </c>
      <c r="N97" s="4">
        <v>-0.505</v>
      </c>
      <c r="O97" s="4">
        <v>11.091549295774657</v>
      </c>
      <c r="P97" s="35">
        <v>11.851851851851853</v>
      </c>
      <c r="Q97" s="36">
        <f t="shared" si="53"/>
        <v>75.000000001000004</v>
      </c>
      <c r="R97" s="36" t="str">
        <f t="shared" si="54"/>
        <v xml:space="preserve"> </v>
      </c>
      <c r="S97" s="37">
        <f t="shared" si="55"/>
        <v>0.48148148248148165</v>
      </c>
      <c r="T97" s="37" t="str">
        <f t="shared" si="56"/>
        <v/>
      </c>
      <c r="U97" s="37" t="str">
        <f t="shared" si="57"/>
        <v xml:space="preserve"> </v>
      </c>
      <c r="V97" s="37" t="str">
        <f t="shared" si="58"/>
        <v xml:space="preserve"> </v>
      </c>
      <c r="W97" s="37" t="str">
        <f t="shared" si="59"/>
        <v/>
      </c>
      <c r="X97" s="37">
        <f t="shared" si="60"/>
        <v>-0.5116970380297603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21</v>
      </c>
      <c r="AC97" s="1">
        <f t="shared" si="65"/>
        <v>16</v>
      </c>
      <c r="AD97" s="1" t="str">
        <f t="shared" si="66"/>
        <v xml:space="preserve"> </v>
      </c>
      <c r="AE97" s="1">
        <f t="shared" si="67"/>
        <v>58</v>
      </c>
      <c r="AF97" s="1" t="str">
        <f t="shared" si="68"/>
        <v xml:space="preserve"> </v>
      </c>
      <c r="AG97" s="38">
        <f t="shared" si="69"/>
        <v>11.851851852851853</v>
      </c>
      <c r="AH97" s="38" t="str">
        <f t="shared" si="70"/>
        <v xml:space="preserve"> </v>
      </c>
      <c r="AI97" s="1">
        <f t="shared" si="71"/>
        <v>2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1021</v>
      </c>
      <c r="AP97" t="s">
        <v>1295</v>
      </c>
      <c r="AQ97" s="22" t="e">
        <v>#VALUE!</v>
      </c>
      <c r="AR97" s="21">
        <v>51.169703802976031</v>
      </c>
      <c r="AS97">
        <v>48.148148148148159</v>
      </c>
      <c r="AT97" t="e">
        <v>#VALUE!</v>
      </c>
      <c r="AU97">
        <v>-51.169703802976031</v>
      </c>
      <c r="AV97" t="s">
        <v>2109</v>
      </c>
    </row>
    <row r="98" spans="1:48" x14ac:dyDescent="0.25">
      <c r="A98" s="14">
        <v>1.0099999999999984E-9</v>
      </c>
      <c r="B98" t="s">
        <v>1082</v>
      </c>
      <c r="C98" s="4">
        <v>3</v>
      </c>
      <c r="D98" s="4">
        <v>0</v>
      </c>
      <c r="E98" s="4">
        <v>3</v>
      </c>
      <c r="F98" s="4">
        <v>6</v>
      </c>
      <c r="G98" s="4">
        <v>9</v>
      </c>
      <c r="H98" s="4">
        <v>8.65</v>
      </c>
      <c r="I98" s="34">
        <v>579.71129371023403</v>
      </c>
      <c r="J98" s="35">
        <v>30.892857142857142</v>
      </c>
      <c r="K98" s="35">
        <v>17.3</v>
      </c>
      <c r="L98" s="35">
        <v>12.775179208704865</v>
      </c>
      <c r="M98" s="35">
        <v>11.466210665263587</v>
      </c>
      <c r="N98" s="4">
        <v>0.28000000000000003</v>
      </c>
      <c r="O98" s="4">
        <v>211.11111111111117</v>
      </c>
      <c r="P98" s="35">
        <v>5.5491329479768785</v>
      </c>
      <c r="Q98" s="36" t="str">
        <f t="shared" si="53"/>
        <v xml:space="preserve"> </v>
      </c>
      <c r="R98" s="36" t="str">
        <f t="shared" si="54"/>
        <v xml:space="preserve"> </v>
      </c>
      <c r="S98" s="37" t="str">
        <f t="shared" si="55"/>
        <v/>
      </c>
      <c r="T98" s="37" t="str">
        <f t="shared" si="56"/>
        <v/>
      </c>
      <c r="U98" s="37" t="str">
        <f t="shared" si="57"/>
        <v/>
      </c>
      <c r="V98" s="37" t="str">
        <f t="shared" si="58"/>
        <v/>
      </c>
      <c r="W98" s="37" t="str">
        <f t="shared" si="59"/>
        <v/>
      </c>
      <c r="X98" s="37" t="str">
        <f t="shared" si="60"/>
        <v/>
      </c>
      <c r="Y98" s="1" t="str">
        <f t="shared" si="61"/>
        <v xml:space="preserve"> </v>
      </c>
      <c r="Z98" s="1" t="str">
        <f t="shared" si="62"/>
        <v xml:space="preserve"> </v>
      </c>
      <c r="AA98" s="1" t="str">
        <f t="shared" si="63"/>
        <v xml:space="preserve"> </v>
      </c>
      <c r="AB98" s="1" t="str">
        <f t="shared" si="64"/>
        <v xml:space="preserve"> </v>
      </c>
      <c r="AC98" s="1" t="str">
        <f t="shared" si="65"/>
        <v xml:space="preserve"> 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>
        <f t="shared" si="69"/>
        <v>5.5491329489868786</v>
      </c>
      <c r="AH98" s="38" t="str">
        <f t="shared" si="70"/>
        <v xml:space="preserve"> </v>
      </c>
      <c r="AI98" s="1">
        <f t="shared" si="71"/>
        <v>31</v>
      </c>
      <c r="AJ98" s="1" t="str">
        <f t="shared" si="72"/>
        <v xml:space="preserve"> </v>
      </c>
      <c r="AK98" s="25" t="str">
        <f t="shared" si="73"/>
        <v xml:space="preserve"> </v>
      </c>
      <c r="AL98" s="25" t="str">
        <f t="shared" si="74"/>
        <v xml:space="preserve"> </v>
      </c>
      <c r="AM98" s="1" t="str">
        <f t="shared" si="75"/>
        <v xml:space="preserve"> </v>
      </c>
      <c r="AN98" s="1" t="str">
        <f t="shared" si="76"/>
        <v xml:space="preserve"> </v>
      </c>
      <c r="AO98" t="s">
        <v>1082</v>
      </c>
      <c r="AP98" t="s">
        <v>1313</v>
      </c>
      <c r="AQ98" s="22">
        <v>-100.50448261530418</v>
      </c>
      <c r="AR98" s="21">
        <v>-17.799206014025536</v>
      </c>
      <c r="AS98">
        <v>4.0462427745664664</v>
      </c>
      <c r="AT98">
        <v>100.50448261530418</v>
      </c>
      <c r="AU98">
        <v>17.799206014025536</v>
      </c>
      <c r="AV98" t="s">
        <v>2110</v>
      </c>
    </row>
    <row r="99" spans="1:48" x14ac:dyDescent="0.25">
      <c r="A99" s="14">
        <v>1.0199999999999983E-9</v>
      </c>
      <c r="B99" t="s">
        <v>1070</v>
      </c>
      <c r="C99" s="4">
        <v>5</v>
      </c>
      <c r="D99" s="4">
        <v>0</v>
      </c>
      <c r="E99" s="4">
        <v>3</v>
      </c>
      <c r="F99" s="4">
        <v>8</v>
      </c>
      <c r="G99" s="4">
        <v>23.5</v>
      </c>
      <c r="H99" s="4">
        <v>21.86</v>
      </c>
      <c r="I99" s="34">
        <v>3613.7773938303203</v>
      </c>
      <c r="J99" s="35">
        <v>15.840579710144926</v>
      </c>
      <c r="K99" s="35">
        <v>11.689839572192513</v>
      </c>
      <c r="L99" s="35">
        <v>22.133770270270272</v>
      </c>
      <c r="M99" s="35">
        <v>23.585726731418614</v>
      </c>
      <c r="N99" s="4">
        <v>1.3800000000000001</v>
      </c>
      <c r="O99" s="4">
        <v>0.72992700729927062</v>
      </c>
      <c r="P99" s="35">
        <v>3.9341262580054894</v>
      </c>
      <c r="Q99" s="36" t="str">
        <f t="shared" si="53"/>
        <v xml:space="preserve"> </v>
      </c>
      <c r="R99" s="36" t="str">
        <f t="shared" si="54"/>
        <v xml:space="preserve"> </v>
      </c>
      <c r="S99" s="37" t="str">
        <f t="shared" si="55"/>
        <v/>
      </c>
      <c r="T99" s="37" t="str">
        <f t="shared" si="56"/>
        <v/>
      </c>
      <c r="U99" s="37" t="str">
        <f t="shared" si="57"/>
        <v/>
      </c>
      <c r="V99" s="37" t="str">
        <f t="shared" si="58"/>
        <v/>
      </c>
      <c r="W99" s="37" t="str">
        <f t="shared" si="59"/>
        <v/>
      </c>
      <c r="X99" s="37" t="str">
        <f t="shared" si="60"/>
        <v/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 t="str">
        <f t="shared" si="67"/>
        <v xml:space="preserve"> </v>
      </c>
      <c r="AF99" s="1" t="str">
        <f t="shared" si="68"/>
        <v xml:space="preserve"> </v>
      </c>
      <c r="AG99" s="38">
        <f t="shared" si="69"/>
        <v>3.9341262590254895</v>
      </c>
      <c r="AH99" s="38" t="str">
        <f t="shared" si="70"/>
        <v xml:space="preserve"> </v>
      </c>
      <c r="AI99" s="1">
        <f t="shared" si="71"/>
        <v>63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1070</v>
      </c>
      <c r="AP99" t="s">
        <v>1254</v>
      </c>
      <c r="AQ99" s="22">
        <v>-2.810407739947518</v>
      </c>
      <c r="AR99" s="21">
        <v>-104.09424567273926</v>
      </c>
      <c r="AS99">
        <v>7.5022872827081422</v>
      </c>
      <c r="AT99">
        <v>2.810407739947518</v>
      </c>
      <c r="AU99">
        <v>104.09424567273926</v>
      </c>
      <c r="AV99" t="s">
        <v>2111</v>
      </c>
    </row>
    <row r="100" spans="1:48" x14ac:dyDescent="0.25">
      <c r="A100" s="14">
        <v>1.0299999999999983E-9</v>
      </c>
      <c r="B100" t="s">
        <v>1235</v>
      </c>
      <c r="C100" s="4">
        <v>2</v>
      </c>
      <c r="D100" s="4">
        <v>0</v>
      </c>
      <c r="E100" s="4">
        <v>2</v>
      </c>
      <c r="F100" s="4">
        <v>4</v>
      </c>
      <c r="G100" s="4">
        <v>20</v>
      </c>
      <c r="H100" s="4">
        <v>13.9</v>
      </c>
      <c r="I100" s="34">
        <v>1030.8013736179907</v>
      </c>
      <c r="J100" s="35">
        <v>2.812059811928548</v>
      </c>
      <c r="K100" s="35">
        <v>7.9461993170405183</v>
      </c>
      <c r="L100" s="35">
        <v>1.945358585858586</v>
      </c>
      <c r="M100" s="35">
        <v>2.2093766730401532</v>
      </c>
      <c r="N100" s="4">
        <v>3.73</v>
      </c>
      <c r="O100" s="4" t="s">
        <v>132</v>
      </c>
      <c r="P100" s="35" t="s">
        <v>137</v>
      </c>
      <c r="Q100" s="36" t="str">
        <f t="shared" si="53"/>
        <v xml:space="preserve"> </v>
      </c>
      <c r="R100" s="36" t="str">
        <f t="shared" si="54"/>
        <v xml:space="preserve"> </v>
      </c>
      <c r="S100" s="37">
        <f t="shared" si="55"/>
        <v>0.43884892189330926</v>
      </c>
      <c r="T100" s="37" t="str">
        <f t="shared" si="56"/>
        <v/>
      </c>
      <c r="U100" s="37" t="str">
        <f t="shared" si="57"/>
        <v/>
      </c>
      <c r="V100" s="37">
        <f t="shared" si="58"/>
        <v>-0.81748836144655901</v>
      </c>
      <c r="W100" s="37" t="str">
        <f t="shared" si="59"/>
        <v/>
      </c>
      <c r="X100" s="37">
        <f t="shared" si="60"/>
        <v>-0.82061958342583508</v>
      </c>
      <c r="Y100" s="1" t="str">
        <f t="shared" si="61"/>
        <v xml:space="preserve"> </v>
      </c>
      <c r="Z100" s="1">
        <f t="shared" si="62"/>
        <v>1</v>
      </c>
      <c r="AA100" s="1" t="str">
        <f t="shared" si="63"/>
        <v xml:space="preserve"> </v>
      </c>
      <c r="AB100" s="1">
        <f t="shared" si="64"/>
        <v>1</v>
      </c>
      <c r="AC100" s="1">
        <f t="shared" si="65"/>
        <v>22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 t="str">
        <f t="shared" si="69"/>
        <v xml:space="preserve"> </v>
      </c>
      <c r="AH100" s="38" t="str">
        <f t="shared" si="70"/>
        <v xml:space="preserve"> </v>
      </c>
      <c r="AI100" s="1" t="str">
        <f t="shared" si="71"/>
        <v xml:space="preserve"> 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1235</v>
      </c>
      <c r="AP100" t="s">
        <v>1295</v>
      </c>
      <c r="AQ100" s="22">
        <v>81.748836144655897</v>
      </c>
      <c r="AR100" s="21">
        <v>82.061958342583509</v>
      </c>
      <c r="AS100">
        <v>43.884892086330929</v>
      </c>
      <c r="AT100">
        <v>-81.748836144655897</v>
      </c>
      <c r="AU100">
        <v>-82.061958342583509</v>
      </c>
      <c r="AV100" t="s">
        <v>2112</v>
      </c>
    </row>
    <row r="101" spans="1:48" x14ac:dyDescent="0.25">
      <c r="A101" s="14">
        <v>1.0399999999999983E-9</v>
      </c>
      <c r="B101" t="s">
        <v>1148</v>
      </c>
      <c r="C101" s="4">
        <v>6</v>
      </c>
      <c r="D101" s="4">
        <v>0</v>
      </c>
      <c r="E101" s="4">
        <v>3</v>
      </c>
      <c r="F101" s="4">
        <v>9</v>
      </c>
      <c r="G101" s="4">
        <v>760</v>
      </c>
      <c r="H101" s="4">
        <v>587.49</v>
      </c>
      <c r="I101" s="34">
        <v>12863.408680586779</v>
      </c>
      <c r="J101" s="35">
        <v>7.523364483894734</v>
      </c>
      <c r="K101" s="35">
        <v>9.7384130127184303</v>
      </c>
      <c r="L101" s="35" t="s">
        <v>1238</v>
      </c>
      <c r="M101" s="35" t="s">
        <v>1238</v>
      </c>
      <c r="N101" s="4">
        <v>58.926000000000002</v>
      </c>
      <c r="O101" s="4">
        <v>752.5173611111112</v>
      </c>
      <c r="P101" s="35">
        <v>2.2602092998784951</v>
      </c>
      <c r="Q101" s="36" t="str">
        <f t="shared" si="53"/>
        <v xml:space="preserve"> </v>
      </c>
      <c r="R101" s="36" t="str">
        <f t="shared" si="54"/>
        <v xml:space="preserve"> </v>
      </c>
      <c r="S101" s="37">
        <f t="shared" si="55"/>
        <v>0.29363904170452193</v>
      </c>
      <c r="T101" s="37" t="str">
        <f t="shared" si="56"/>
        <v/>
      </c>
      <c r="U101" s="37" t="str">
        <f t="shared" si="57"/>
        <v/>
      </c>
      <c r="V101" s="37">
        <f t="shared" si="58"/>
        <v>-0.51170968214623447</v>
      </c>
      <c r="W101" s="37" t="str">
        <f t="shared" si="59"/>
        <v xml:space="preserve"> </v>
      </c>
      <c r="X101" s="37" t="str">
        <f t="shared" si="60"/>
        <v xml:space="preserve"> </v>
      </c>
      <c r="Y101" s="1" t="str">
        <f t="shared" si="61"/>
        <v xml:space="preserve"> </v>
      </c>
      <c r="Z101" s="1">
        <f t="shared" si="62"/>
        <v>6</v>
      </c>
      <c r="AA101" s="1" t="str">
        <f t="shared" si="63"/>
        <v xml:space="preserve"> </v>
      </c>
      <c r="AB101" s="1" t="str">
        <f t="shared" si="64"/>
        <v xml:space="preserve"> </v>
      </c>
      <c r="AC101" s="1">
        <f t="shared" si="65"/>
        <v>42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>
        <f t="shared" si="69"/>
        <v>2.2602093009184951</v>
      </c>
      <c r="AH101" s="38" t="str">
        <f t="shared" si="70"/>
        <v xml:space="preserve"> </v>
      </c>
      <c r="AI101" s="1">
        <f t="shared" si="71"/>
        <v>89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1148</v>
      </c>
      <c r="AP101" t="s">
        <v>1246</v>
      </c>
      <c r="AQ101" s="22">
        <v>51.17096821462345</v>
      </c>
      <c r="AR101" s="21" t="e">
        <v>#VALUE!</v>
      </c>
      <c r="AS101">
        <v>29.363904066452196</v>
      </c>
      <c r="AT101">
        <v>-51.17096821462345</v>
      </c>
      <c r="AU101" t="e">
        <v>#VALUE!</v>
      </c>
      <c r="AV101" t="s">
        <v>2113</v>
      </c>
    </row>
    <row r="102" spans="1:48" x14ac:dyDescent="0.25">
      <c r="A102" s="14">
        <v>1.0499999999999982E-9</v>
      </c>
      <c r="B102" t="s">
        <v>1071</v>
      </c>
      <c r="C102" s="4">
        <v>15</v>
      </c>
      <c r="D102" s="4">
        <v>3</v>
      </c>
      <c r="E102" s="4">
        <v>7</v>
      </c>
      <c r="F102" s="4">
        <v>25</v>
      </c>
      <c r="G102" s="4">
        <v>14.5</v>
      </c>
      <c r="H102" s="4">
        <v>10.55</v>
      </c>
      <c r="I102" s="34">
        <v>5488.3125847112306</v>
      </c>
      <c r="J102" s="35">
        <v>18.954911217729752</v>
      </c>
      <c r="K102" s="35">
        <v>12.778591832177359</v>
      </c>
      <c r="L102" s="35">
        <v>8.4115850806345218</v>
      </c>
      <c r="M102" s="35">
        <v>5.7889399285994338</v>
      </c>
      <c r="N102" s="4">
        <v>0.42</v>
      </c>
      <c r="O102" s="4">
        <v>-40.845070422535215</v>
      </c>
      <c r="P102" s="35">
        <v>0.13817250785104468</v>
      </c>
      <c r="Q102" s="36" t="str">
        <f t="shared" si="53"/>
        <v xml:space="preserve"> </v>
      </c>
      <c r="R102" s="36" t="str">
        <f t="shared" si="54"/>
        <v xml:space="preserve"> </v>
      </c>
      <c r="S102" s="37">
        <f t="shared" si="55"/>
        <v>0.37440758398838858</v>
      </c>
      <c r="T102" s="37" t="str">
        <f t="shared" si="56"/>
        <v/>
      </c>
      <c r="U102" s="37" t="str">
        <f t="shared" si="57"/>
        <v/>
      </c>
      <c r="V102" s="37" t="str">
        <f t="shared" si="58"/>
        <v/>
      </c>
      <c r="W102" s="37" t="str">
        <f t="shared" si="59"/>
        <v/>
      </c>
      <c r="X102" s="37" t="str">
        <f t="shared" si="60"/>
        <v/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 t="str">
        <f t="shared" si="64"/>
        <v xml:space="preserve"> </v>
      </c>
      <c r="AC102" s="1">
        <f t="shared" si="65"/>
        <v>27</v>
      </c>
      <c r="AD102" s="1" t="str">
        <f t="shared" si="66"/>
        <v xml:space="preserve"> </v>
      </c>
      <c r="AE102" s="1" t="str">
        <f t="shared" si="67"/>
        <v xml:space="preserve"> 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 t="str">
        <f t="shared" si="74"/>
        <v xml:space="preserve"> </v>
      </c>
      <c r="AM102" s="1" t="str">
        <f t="shared" si="75"/>
        <v xml:space="preserve"> </v>
      </c>
      <c r="AN102" s="1" t="str">
        <f t="shared" si="76"/>
        <v xml:space="preserve"> </v>
      </c>
      <c r="AO102" t="s">
        <v>1071</v>
      </c>
      <c r="AP102" t="s">
        <v>1242</v>
      </c>
      <c r="AQ102" s="22">
        <v>-23.023411177384979</v>
      </c>
      <c r="AR102" s="21">
        <v>22.437249009939798</v>
      </c>
      <c r="AS102">
        <v>37.440758293838861</v>
      </c>
      <c r="AT102">
        <v>23.023411177384979</v>
      </c>
      <c r="AU102">
        <v>-22.437249009939798</v>
      </c>
      <c r="AV102" t="s">
        <v>2114</v>
      </c>
    </row>
    <row r="103" spans="1:48" x14ac:dyDescent="0.25">
      <c r="A103" s="14">
        <v>1.0599999999999982E-9</v>
      </c>
      <c r="B103" t="s">
        <v>999</v>
      </c>
      <c r="C103" s="4">
        <v>7</v>
      </c>
      <c r="D103" s="4">
        <v>0</v>
      </c>
      <c r="E103" s="4">
        <v>10</v>
      </c>
      <c r="F103" s="4">
        <v>17</v>
      </c>
      <c r="G103" s="4">
        <v>128</v>
      </c>
      <c r="H103" s="4">
        <v>120.39</v>
      </c>
      <c r="I103" s="34">
        <v>17025.445185697656</v>
      </c>
      <c r="J103" s="35" t="s">
        <v>1238</v>
      </c>
      <c r="K103" s="35" t="s">
        <v>1238</v>
      </c>
      <c r="L103" s="35">
        <v>26.565018897637795</v>
      </c>
      <c r="M103" s="35">
        <v>22.684952453189492</v>
      </c>
      <c r="N103" s="4">
        <v>1.5820000000000001</v>
      </c>
      <c r="O103" s="4">
        <v>35.213675213675231</v>
      </c>
      <c r="P103" s="35">
        <v>1.115065670872915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 xml:space="preserve"> </v>
      </c>
      <c r="V103" s="37" t="str">
        <f t="shared" si="58"/>
        <v xml:space="preserve"> </v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999</v>
      </c>
      <c r="AP103" t="s">
        <v>1242</v>
      </c>
      <c r="AQ103" s="22" t="e">
        <v>#VALUE!</v>
      </c>
      <c r="AR103" s="21">
        <v>-144.95453901398272</v>
      </c>
      <c r="AS103">
        <v>6.3211230168618737</v>
      </c>
      <c r="AT103" t="e">
        <v>#VALUE!</v>
      </c>
      <c r="AU103">
        <v>144.95453901398272</v>
      </c>
      <c r="AV103" t="s">
        <v>2115</v>
      </c>
    </row>
    <row r="104" spans="1:48" x14ac:dyDescent="0.25">
      <c r="A104" s="14">
        <v>1.0699999999999982E-9</v>
      </c>
      <c r="B104" t="s">
        <v>1067</v>
      </c>
      <c r="C104" s="4">
        <v>5</v>
      </c>
      <c r="D104" s="4">
        <v>0</v>
      </c>
      <c r="E104" s="4">
        <v>4</v>
      </c>
      <c r="F104" s="4">
        <v>9</v>
      </c>
      <c r="G104" s="4">
        <v>14</v>
      </c>
      <c r="H104" s="4">
        <v>12.8</v>
      </c>
      <c r="I104" s="34">
        <v>1956.1556424649282</v>
      </c>
      <c r="J104" s="35" t="s">
        <v>1238</v>
      </c>
      <c r="K104" s="35">
        <v>37.293126207804391</v>
      </c>
      <c r="L104" s="35">
        <v>20.381010101010101</v>
      </c>
      <c r="M104" s="35">
        <v>11.997877110253498</v>
      </c>
      <c r="N104" s="4">
        <v>4.9000000000000002E-2</v>
      </c>
      <c r="O104" s="4" t="s">
        <v>132</v>
      </c>
      <c r="P104" s="35" t="s">
        <v>137</v>
      </c>
      <c r="Q104" s="36" t="str">
        <f t="shared" si="53"/>
        <v xml:space="preserve"> </v>
      </c>
      <c r="R104" s="36" t="str">
        <f t="shared" si="54"/>
        <v xml:space="preserve"> </v>
      </c>
      <c r="S104" s="37" t="str">
        <f t="shared" si="55"/>
        <v/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 t="str">
        <f t="shared" si="65"/>
        <v xml:space="preserve"> 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 t="str">
        <f t="shared" si="74"/>
        <v xml:space="preserve"> </v>
      </c>
      <c r="AM104" s="1" t="str">
        <f t="shared" si="75"/>
        <v xml:space="preserve"> </v>
      </c>
      <c r="AN104" s="1" t="str">
        <f t="shared" si="76"/>
        <v xml:space="preserve"> </v>
      </c>
      <c r="AO104" t="s">
        <v>1067</v>
      </c>
      <c r="AP104" t="s">
        <v>1242</v>
      </c>
      <c r="AQ104" s="22" t="e">
        <v>#VALUE!</v>
      </c>
      <c r="AR104" s="21">
        <v>-87.932143137913926</v>
      </c>
      <c r="AS104">
        <v>9.375</v>
      </c>
      <c r="AT104" t="e">
        <v>#VALUE!</v>
      </c>
      <c r="AU104">
        <v>87.932143137913926</v>
      </c>
      <c r="AV104" t="s">
        <v>2116</v>
      </c>
    </row>
    <row r="105" spans="1:48" x14ac:dyDescent="0.25">
      <c r="A105" s="14">
        <v>1.0799999999999981E-9</v>
      </c>
      <c r="B105" t="s">
        <v>1084</v>
      </c>
      <c r="C105" s="4">
        <v>9</v>
      </c>
      <c r="D105" s="4">
        <v>0</v>
      </c>
      <c r="E105" s="4">
        <v>5</v>
      </c>
      <c r="F105" s="4">
        <v>14</v>
      </c>
      <c r="G105" s="4">
        <v>11.699999809265137</v>
      </c>
      <c r="H105" s="4">
        <v>8.17</v>
      </c>
      <c r="I105" s="34">
        <v>729.28698864261344</v>
      </c>
      <c r="J105" s="35" t="s">
        <v>1238</v>
      </c>
      <c r="K105" s="35">
        <v>34.472573839662445</v>
      </c>
      <c r="L105" s="35">
        <v>8.9186092715231791</v>
      </c>
      <c r="M105" s="35">
        <v>9.053512605042016</v>
      </c>
      <c r="N105" s="4">
        <v>0.187</v>
      </c>
      <c r="O105" s="4">
        <v>-62.749003984063748</v>
      </c>
      <c r="P105" s="35">
        <v>7.7111383108935128</v>
      </c>
      <c r="Q105" s="36" t="str">
        <f t="shared" si="53"/>
        <v xml:space="preserve"> </v>
      </c>
      <c r="R105" s="36" t="str">
        <f t="shared" si="54"/>
        <v xml:space="preserve"> </v>
      </c>
      <c r="S105" s="37">
        <f t="shared" si="55"/>
        <v>0.43206852118589179</v>
      </c>
      <c r="T105" s="37" t="str">
        <f t="shared" si="56"/>
        <v/>
      </c>
      <c r="U105" s="37" t="str">
        <f t="shared" si="57"/>
        <v xml:space="preserve"> </v>
      </c>
      <c r="V105" s="37" t="str">
        <f t="shared" si="58"/>
        <v xml:space="preserve"> </v>
      </c>
      <c r="W105" s="37" t="str">
        <f t="shared" si="59"/>
        <v/>
      </c>
      <c r="X105" s="37" t="str">
        <f t="shared" si="60"/>
        <v/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 t="str">
        <f t="shared" si="64"/>
        <v xml:space="preserve"> </v>
      </c>
      <c r="AC105" s="1">
        <f t="shared" si="65"/>
        <v>23</v>
      </c>
      <c r="AD105" s="1" t="str">
        <f t="shared" si="66"/>
        <v xml:space="preserve"> </v>
      </c>
      <c r="AE105" s="1" t="str">
        <f t="shared" si="67"/>
        <v xml:space="preserve"> </v>
      </c>
      <c r="AF105" s="1" t="str">
        <f t="shared" si="68"/>
        <v xml:space="preserve"> </v>
      </c>
      <c r="AG105" s="38">
        <f t="shared" si="69"/>
        <v>7.7111383119735128</v>
      </c>
      <c r="AH105" s="38" t="str">
        <f t="shared" si="70"/>
        <v xml:space="preserve"> </v>
      </c>
      <c r="AI105" s="1">
        <f t="shared" si="71"/>
        <v>7</v>
      </c>
      <c r="AJ105" s="1" t="str">
        <f t="shared" si="72"/>
        <v xml:space="preserve"> </v>
      </c>
      <c r="AK105" s="25" t="str">
        <f t="shared" si="73"/>
        <v xml:space="preserve"> </v>
      </c>
      <c r="AL105" s="25">
        <f t="shared" si="74"/>
        <v>-62.749003982983751</v>
      </c>
      <c r="AM105" s="1" t="str">
        <f t="shared" si="75"/>
        <v xml:space="preserve"> </v>
      </c>
      <c r="AN105" s="1">
        <f t="shared" si="76"/>
        <v>3</v>
      </c>
      <c r="AO105" t="s">
        <v>1084</v>
      </c>
      <c r="AP105" t="s">
        <v>1295</v>
      </c>
      <c r="AQ105" s="22" t="e">
        <v>#VALUE!</v>
      </c>
      <c r="AR105" s="21">
        <v>17.76200757959726</v>
      </c>
      <c r="AS105">
        <v>43.206852010589181</v>
      </c>
      <c r="AT105" t="e">
        <v>#VALUE!</v>
      </c>
      <c r="AU105">
        <v>-17.76200757959726</v>
      </c>
      <c r="AV105" t="s">
        <v>2117</v>
      </c>
    </row>
    <row r="106" spans="1:48" x14ac:dyDescent="0.25">
      <c r="A106" s="14">
        <v>1.0899999999999981E-9</v>
      </c>
      <c r="B106" t="s">
        <v>972</v>
      </c>
      <c r="C106" s="4">
        <v>0</v>
      </c>
      <c r="D106" s="4">
        <v>0</v>
      </c>
      <c r="E106" s="4">
        <v>6</v>
      </c>
      <c r="F106" s="4">
        <v>6</v>
      </c>
      <c r="G106" s="4">
        <v>139.22039794921875</v>
      </c>
      <c r="H106" s="4">
        <v>132.53</v>
      </c>
      <c r="I106" s="34">
        <v>4055.0711911350236</v>
      </c>
      <c r="J106" s="35">
        <v>31.11622555195439</v>
      </c>
      <c r="K106" s="35">
        <v>28.218834346495882</v>
      </c>
      <c r="L106" s="35">
        <v>21.434395194697597</v>
      </c>
      <c r="M106" s="35">
        <v>17.854071773636988</v>
      </c>
      <c r="N106" s="4">
        <v>3.214</v>
      </c>
      <c r="O106" s="4">
        <v>23.141762452107283</v>
      </c>
      <c r="P106" s="35">
        <v>22.368311433173986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/>
      </c>
      <c r="V106" s="37" t="str">
        <f t="shared" si="58"/>
        <v/>
      </c>
      <c r="W106" s="37" t="str">
        <f t="shared" si="59"/>
        <v/>
      </c>
      <c r="X106" s="37" t="str">
        <f t="shared" si="60"/>
        <v/>
      </c>
      <c r="Y106" s="1" t="str">
        <f t="shared" si="61"/>
        <v xml:space="preserve"> </v>
      </c>
      <c r="Z106" s="1" t="str">
        <f t="shared" si="62"/>
        <v xml:space="preserve"> 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>
        <f t="shared" si="69"/>
        <v>22.368311434263987</v>
      </c>
      <c r="AH106" s="38" t="str">
        <f t="shared" si="70"/>
        <v xml:space="preserve"> </v>
      </c>
      <c r="AI106" s="1">
        <f t="shared" si="71"/>
        <v>1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972</v>
      </c>
      <c r="AP106" t="s">
        <v>1254</v>
      </c>
      <c r="AQ106" s="22">
        <v>-101.95421473595401</v>
      </c>
      <c r="AR106" s="21">
        <v>-97.645347597609074</v>
      </c>
      <c r="AS106">
        <v>5.0482139509686386</v>
      </c>
      <c r="AT106">
        <v>101.95421473595401</v>
      </c>
      <c r="AU106">
        <v>97.645347597609074</v>
      </c>
      <c r="AV106" t="s">
        <v>2118</v>
      </c>
    </row>
    <row r="107" spans="1:48" x14ac:dyDescent="0.25">
      <c r="A107" s="14">
        <v>1.0999999999999981E-9</v>
      </c>
      <c r="B107" t="s">
        <v>1150</v>
      </c>
      <c r="C107" s="4">
        <v>7</v>
      </c>
      <c r="D107" s="4">
        <v>2</v>
      </c>
      <c r="E107" s="4">
        <v>8</v>
      </c>
      <c r="F107" s="4">
        <v>17</v>
      </c>
      <c r="G107" s="4">
        <v>55.5</v>
      </c>
      <c r="H107" s="4">
        <v>55.35</v>
      </c>
      <c r="I107" s="34">
        <v>18204.155125909732</v>
      </c>
      <c r="J107" s="35">
        <v>21.49514563106796</v>
      </c>
      <c r="K107" s="35">
        <v>19.917236415976973</v>
      </c>
      <c r="L107" s="35">
        <v>12.242067317514994</v>
      </c>
      <c r="M107" s="35">
        <v>11.938258694772065</v>
      </c>
      <c r="N107" s="4">
        <v>2.5750000000000002</v>
      </c>
      <c r="O107" s="4">
        <v>2.5896414342629459</v>
      </c>
      <c r="P107" s="35">
        <v>3.501355013550135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3.5013550146501351</v>
      </c>
      <c r="AH107" s="38" t="str">
        <f t="shared" si="70"/>
        <v xml:space="preserve"> </v>
      </c>
      <c r="AI107" s="1">
        <f t="shared" si="71"/>
        <v>70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1150</v>
      </c>
      <c r="AP107" t="s">
        <v>1250</v>
      </c>
      <c r="AQ107" s="22">
        <v>-39.510341616116904</v>
      </c>
      <c r="AR107" s="21">
        <v>-12.883411372490428</v>
      </c>
      <c r="AS107">
        <v>0.27100271002709064</v>
      </c>
      <c r="AT107">
        <v>39.510341616116904</v>
      </c>
      <c r="AU107">
        <v>12.883411372490428</v>
      </c>
      <c r="AV107" t="s">
        <v>2119</v>
      </c>
    </row>
    <row r="108" spans="1:48" x14ac:dyDescent="0.25">
      <c r="A108" s="14">
        <v>1.109999999999998E-9</v>
      </c>
      <c r="B108" t="s">
        <v>1149</v>
      </c>
      <c r="C108" s="4">
        <v>6</v>
      </c>
      <c r="D108" s="4">
        <v>0</v>
      </c>
      <c r="E108" s="4">
        <v>4</v>
      </c>
      <c r="F108" s="4">
        <v>10</v>
      </c>
      <c r="G108" s="4">
        <v>27.5</v>
      </c>
      <c r="H108" s="4">
        <v>23.39</v>
      </c>
      <c r="I108" s="34">
        <v>2882.453601665155</v>
      </c>
      <c r="J108" s="35">
        <v>12.643243243243242</v>
      </c>
      <c r="K108" s="35">
        <v>11.064333017975404</v>
      </c>
      <c r="L108" s="35">
        <v>7.4925028965085332</v>
      </c>
      <c r="M108" s="35">
        <v>6.9144077445455858</v>
      </c>
      <c r="N108" s="4">
        <v>1.85</v>
      </c>
      <c r="O108" s="4">
        <v>12.121212121212118</v>
      </c>
      <c r="P108" s="35">
        <v>3.5613510047028645</v>
      </c>
      <c r="Q108" s="36" t="str">
        <f t="shared" si="53"/>
        <v xml:space="preserve"> </v>
      </c>
      <c r="R108" s="36" t="str">
        <f t="shared" si="54"/>
        <v xml:space="preserve"> </v>
      </c>
      <c r="S108" s="37">
        <f t="shared" si="55"/>
        <v>0.17571611910914489</v>
      </c>
      <c r="T108" s="37" t="str">
        <f t="shared" si="56"/>
        <v/>
      </c>
      <c r="U108" s="37" t="str">
        <f t="shared" si="57"/>
        <v/>
      </c>
      <c r="V108" s="37" t="str">
        <f t="shared" si="58"/>
        <v/>
      </c>
      <c r="W108" s="37" t="str">
        <f t="shared" si="59"/>
        <v/>
      </c>
      <c r="X108" s="37">
        <f t="shared" si="60"/>
        <v>-0.30912053925232563</v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>
        <f t="shared" si="64"/>
        <v>38</v>
      </c>
      <c r="AC108" s="1">
        <f t="shared" si="65"/>
        <v>74</v>
      </c>
      <c r="AD108" s="1" t="str">
        <f t="shared" si="66"/>
        <v xml:space="preserve"> </v>
      </c>
      <c r="AE108" s="1" t="str">
        <f t="shared" si="67"/>
        <v xml:space="preserve"> </v>
      </c>
      <c r="AF108" s="1" t="str">
        <f t="shared" si="68"/>
        <v xml:space="preserve"> </v>
      </c>
      <c r="AG108" s="38">
        <f t="shared" si="69"/>
        <v>3.5613510058128646</v>
      </c>
      <c r="AH108" s="38" t="str">
        <f t="shared" si="70"/>
        <v xml:space="preserve"> </v>
      </c>
      <c r="AI108" s="1">
        <f t="shared" si="71"/>
        <v>68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1149</v>
      </c>
      <c r="AP108" t="s">
        <v>1244</v>
      </c>
      <c r="AQ108" s="22">
        <v>17.941324321565389</v>
      </c>
      <c r="AR108" s="21">
        <v>30.912053925232563</v>
      </c>
      <c r="AS108">
        <v>17.571611799914489</v>
      </c>
      <c r="AT108">
        <v>-17.941324321565389</v>
      </c>
      <c r="AU108">
        <v>-30.912053925232563</v>
      </c>
      <c r="AV108" t="s">
        <v>2120</v>
      </c>
    </row>
    <row r="109" spans="1:48" x14ac:dyDescent="0.25">
      <c r="A109" s="14">
        <v>1.119999999999998E-9</v>
      </c>
      <c r="B109" t="s">
        <v>1158</v>
      </c>
      <c r="C109" s="4">
        <v>3</v>
      </c>
      <c r="D109" s="4">
        <v>1</v>
      </c>
      <c r="E109" s="4">
        <v>1</v>
      </c>
      <c r="F109" s="4">
        <v>5</v>
      </c>
      <c r="G109" s="4">
        <v>55</v>
      </c>
      <c r="H109" s="4">
        <v>42.4</v>
      </c>
      <c r="I109" s="34">
        <v>1885.1049184052226</v>
      </c>
      <c r="J109" s="35">
        <v>15.224416517055653</v>
      </c>
      <c r="K109" s="35">
        <v>16.37065637065637</v>
      </c>
      <c r="L109" s="35">
        <v>9.1132417840375588</v>
      </c>
      <c r="M109" s="35">
        <v>8.0981247392574041</v>
      </c>
      <c r="N109" s="4">
        <v>2.7850000000000001</v>
      </c>
      <c r="O109" s="4">
        <v>16.527196652719663</v>
      </c>
      <c r="P109" s="35" t="s">
        <v>137</v>
      </c>
      <c r="Q109" s="36" t="str">
        <f t="shared" si="53"/>
        <v xml:space="preserve"> </v>
      </c>
      <c r="R109" s="36" t="str">
        <f t="shared" si="54"/>
        <v xml:space="preserve"> </v>
      </c>
      <c r="S109" s="37">
        <f t="shared" si="55"/>
        <v>0.2971698124407548</v>
      </c>
      <c r="T109" s="37" t="str">
        <f t="shared" si="56"/>
        <v/>
      </c>
      <c r="U109" s="37" t="str">
        <f t="shared" si="57"/>
        <v/>
      </c>
      <c r="V109" s="37" t="str">
        <f t="shared" si="58"/>
        <v/>
      </c>
      <c r="W109" s="37" t="str">
        <f t="shared" si="59"/>
        <v/>
      </c>
      <c r="X109" s="37" t="str">
        <f t="shared" si="60"/>
        <v/>
      </c>
      <c r="Y109" s="1" t="str">
        <f t="shared" si="61"/>
        <v xml:space="preserve"> </v>
      </c>
      <c r="Z109" s="1" t="str">
        <f t="shared" si="62"/>
        <v xml:space="preserve"> </v>
      </c>
      <c r="AA109" s="1" t="str">
        <f t="shared" si="63"/>
        <v xml:space="preserve"> </v>
      </c>
      <c r="AB109" s="1" t="str">
        <f t="shared" si="64"/>
        <v xml:space="preserve"> </v>
      </c>
      <c r="AC109" s="1">
        <f t="shared" si="65"/>
        <v>39</v>
      </c>
      <c r="AD109" s="1" t="str">
        <f t="shared" si="66"/>
        <v xml:space="preserve"> </v>
      </c>
      <c r="AE109" s="1" t="str">
        <f t="shared" si="67"/>
        <v xml:space="preserve"> 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1158</v>
      </c>
      <c r="AP109" t="s">
        <v>1248</v>
      </c>
      <c r="AQ109" s="22">
        <v>1.1886876388210732</v>
      </c>
      <c r="AR109" s="21">
        <v>15.967312173439186</v>
      </c>
      <c r="AS109">
        <v>29.716981132075482</v>
      </c>
      <c r="AT109">
        <v>-1.1886876388210732</v>
      </c>
      <c r="AU109">
        <v>-15.967312173439186</v>
      </c>
      <c r="AV109" t="s">
        <v>2121</v>
      </c>
    </row>
    <row r="110" spans="1:48" x14ac:dyDescent="0.25">
      <c r="A110" s="14">
        <v>1.129999999999998E-9</v>
      </c>
      <c r="B110" t="s">
        <v>1172</v>
      </c>
      <c r="C110" s="4">
        <v>10</v>
      </c>
      <c r="D110" s="4">
        <v>0</v>
      </c>
      <c r="E110" s="4">
        <v>5</v>
      </c>
      <c r="F110" s="4">
        <v>15</v>
      </c>
      <c r="G110" s="4">
        <v>26</v>
      </c>
      <c r="H110" s="4">
        <v>23.85</v>
      </c>
      <c r="I110" s="34">
        <v>2616.0302851966526</v>
      </c>
      <c r="J110" s="35">
        <v>21.294642857142858</v>
      </c>
      <c r="K110" s="35">
        <v>23.520710059171599</v>
      </c>
      <c r="L110" s="35">
        <v>11.432721657885894</v>
      </c>
      <c r="M110" s="35">
        <v>11.255705930789857</v>
      </c>
      <c r="N110" s="4">
        <v>1.1200000000000001</v>
      </c>
      <c r="O110" s="4">
        <v>-0.17825311942959016</v>
      </c>
      <c r="P110" s="35">
        <v>5.5639412997903559</v>
      </c>
      <c r="Q110" s="36" t="str">
        <f t="shared" si="53"/>
        <v xml:space="preserve"> </v>
      </c>
      <c r="R110" s="36" t="str">
        <f t="shared" si="54"/>
        <v xml:space="preserve"> </v>
      </c>
      <c r="S110" s="37" t="str">
        <f t="shared" si="55"/>
        <v/>
      </c>
      <c r="T110" s="37" t="str">
        <f t="shared" si="56"/>
        <v/>
      </c>
      <c r="U110" s="37" t="str">
        <f t="shared" si="57"/>
        <v/>
      </c>
      <c r="V110" s="37" t="str">
        <f t="shared" si="58"/>
        <v/>
      </c>
      <c r="W110" s="37" t="str">
        <f t="shared" si="59"/>
        <v/>
      </c>
      <c r="X110" s="37" t="str">
        <f t="shared" si="60"/>
        <v/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 t="str">
        <f t="shared" si="64"/>
        <v xml:space="preserve"> </v>
      </c>
      <c r="AC110" s="1" t="str">
        <f t="shared" si="65"/>
        <v xml:space="preserve"> </v>
      </c>
      <c r="AD110" s="1" t="str">
        <f t="shared" si="66"/>
        <v xml:space="preserve"> </v>
      </c>
      <c r="AE110" s="1" t="str">
        <f t="shared" si="67"/>
        <v xml:space="preserve"> </v>
      </c>
      <c r="AF110" s="1" t="str">
        <f t="shared" si="68"/>
        <v xml:space="preserve"> </v>
      </c>
      <c r="AG110" s="38">
        <f t="shared" si="69"/>
        <v>5.563941300920356</v>
      </c>
      <c r="AH110" s="38" t="str">
        <f t="shared" si="70"/>
        <v xml:space="preserve"> </v>
      </c>
      <c r="AI110" s="1">
        <f t="shared" si="71"/>
        <v>30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1172</v>
      </c>
      <c r="AP110" t="s">
        <v>1295</v>
      </c>
      <c r="AQ110" s="22">
        <v>-38.209014750722673</v>
      </c>
      <c r="AR110" s="21">
        <v>-5.4204807522888698</v>
      </c>
      <c r="AS110">
        <v>9.0146750524108921</v>
      </c>
      <c r="AT110">
        <v>38.209014750722673</v>
      </c>
      <c r="AU110">
        <v>5.4204807522888698</v>
      </c>
      <c r="AV110" t="s">
        <v>2122</v>
      </c>
    </row>
    <row r="111" spans="1:48" x14ac:dyDescent="0.25">
      <c r="A111" s="14">
        <v>1.1399999999999979E-9</v>
      </c>
      <c r="B111" t="s">
        <v>1145</v>
      </c>
      <c r="C111" s="4">
        <v>9</v>
      </c>
      <c r="D111" s="4">
        <v>3</v>
      </c>
      <c r="E111" s="4">
        <v>7</v>
      </c>
      <c r="F111" s="4">
        <v>19</v>
      </c>
      <c r="G111" s="4">
        <v>108</v>
      </c>
      <c r="H111" s="4">
        <v>102.46</v>
      </c>
      <c r="I111" s="34">
        <v>20832.312462091078</v>
      </c>
      <c r="J111" s="35">
        <v>21.726039016115351</v>
      </c>
      <c r="K111" s="35">
        <v>19.719014626635875</v>
      </c>
      <c r="L111" s="35">
        <v>13.377996047531587</v>
      </c>
      <c r="M111" s="35">
        <v>12.562182367006736</v>
      </c>
      <c r="N111" s="4">
        <v>4.7160000000000002</v>
      </c>
      <c r="O111" s="4">
        <v>12.553699284009539</v>
      </c>
      <c r="P111" s="35" t="s">
        <v>137</v>
      </c>
      <c r="Q111" s="36" t="str">
        <f t="shared" si="53"/>
        <v xml:space="preserve"> </v>
      </c>
      <c r="R111" s="36" t="str">
        <f t="shared" si="54"/>
        <v xml:space="preserve"> </v>
      </c>
      <c r="S111" s="37" t="str">
        <f t="shared" si="55"/>
        <v/>
      </c>
      <c r="T111" s="37" t="str">
        <f t="shared" si="56"/>
        <v/>
      </c>
      <c r="U111" s="37" t="str">
        <f t="shared" si="57"/>
        <v/>
      </c>
      <c r="V111" s="37" t="str">
        <f t="shared" si="58"/>
        <v/>
      </c>
      <c r="W111" s="37" t="str">
        <f t="shared" si="59"/>
        <v/>
      </c>
      <c r="X111" s="37" t="str">
        <f t="shared" si="60"/>
        <v/>
      </c>
      <c r="Y111" s="1" t="str">
        <f t="shared" si="61"/>
        <v xml:space="preserve"> </v>
      </c>
      <c r="Z111" s="1" t="str">
        <f t="shared" si="62"/>
        <v xml:space="preserve"> </v>
      </c>
      <c r="AA111" s="1" t="str">
        <f t="shared" si="63"/>
        <v xml:space="preserve"> </v>
      </c>
      <c r="AB111" s="1" t="str">
        <f t="shared" si="64"/>
        <v xml:space="preserve"> </v>
      </c>
      <c r="AC111" s="1" t="str">
        <f t="shared" si="65"/>
        <v xml:space="preserve"> </v>
      </c>
      <c r="AD111" s="1" t="str">
        <f t="shared" si="66"/>
        <v xml:space="preserve"> </v>
      </c>
      <c r="AE111" s="1" t="str">
        <f t="shared" si="67"/>
        <v xml:space="preserve"> 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1145</v>
      </c>
      <c r="AP111" t="s">
        <v>1293</v>
      </c>
      <c r="AQ111" s="22">
        <v>-41.008913227481344</v>
      </c>
      <c r="AR111" s="21">
        <v>-23.357746041181194</v>
      </c>
      <c r="AS111">
        <v>5.406988092914311</v>
      </c>
      <c r="AT111">
        <v>41.008913227481344</v>
      </c>
      <c r="AU111">
        <v>23.357746041181194</v>
      </c>
      <c r="AV111" t="s">
        <v>2123</v>
      </c>
    </row>
    <row r="112" spans="1:48" x14ac:dyDescent="0.25">
      <c r="A112" s="14">
        <v>1.1499999999999979E-9</v>
      </c>
      <c r="B112" t="s">
        <v>966</v>
      </c>
      <c r="C112" s="4">
        <v>5</v>
      </c>
      <c r="D112" s="4">
        <v>2</v>
      </c>
      <c r="E112" s="4">
        <v>8</v>
      </c>
      <c r="F112" s="4">
        <v>15</v>
      </c>
      <c r="G112" s="4">
        <v>53.5</v>
      </c>
      <c r="H112" s="4">
        <v>48.08</v>
      </c>
      <c r="I112" s="34">
        <v>7389.8982455416226</v>
      </c>
      <c r="J112" s="35">
        <v>18.426265656363078</v>
      </c>
      <c r="K112" s="35">
        <v>15.498213189824391</v>
      </c>
      <c r="L112" s="35">
        <v>13.538720054546895</v>
      </c>
      <c r="M112" s="35">
        <v>12.227748996716528</v>
      </c>
      <c r="N112" s="4">
        <v>1.9690000000000001</v>
      </c>
      <c r="O112" s="4">
        <v>5.8602150537634401</v>
      </c>
      <c r="P112" s="35">
        <v>1.6840623472871481</v>
      </c>
      <c r="Q112" s="36" t="str">
        <f t="shared" si="53"/>
        <v xml:space="preserve"> </v>
      </c>
      <c r="R112" s="36" t="str">
        <f t="shared" si="54"/>
        <v xml:space="preserve"> </v>
      </c>
      <c r="S112" s="37" t="str">
        <f t="shared" si="55"/>
        <v/>
      </c>
      <c r="T112" s="37" t="str">
        <f t="shared" si="56"/>
        <v/>
      </c>
      <c r="U112" s="37" t="str">
        <f t="shared" si="57"/>
        <v/>
      </c>
      <c r="V112" s="37" t="str">
        <f t="shared" si="58"/>
        <v/>
      </c>
      <c r="W112" s="37" t="str">
        <f t="shared" si="59"/>
        <v/>
      </c>
      <c r="X112" s="37" t="str">
        <f t="shared" si="60"/>
        <v/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 t="str">
        <f t="shared" si="65"/>
        <v xml:space="preserve"> </v>
      </c>
      <c r="AD112" s="1" t="str">
        <f t="shared" si="66"/>
        <v xml:space="preserve"> </v>
      </c>
      <c r="AE112" s="1" t="str">
        <f t="shared" si="67"/>
        <v xml:space="preserve"> </v>
      </c>
      <c r="AF112" s="1" t="str">
        <f t="shared" si="68"/>
        <v xml:space="preserve"> </v>
      </c>
      <c r="AG112" s="38" t="str">
        <f t="shared" si="69"/>
        <v xml:space="preserve"> </v>
      </c>
      <c r="AH112" s="38" t="str">
        <f t="shared" si="70"/>
        <v xml:space="preserve"> </v>
      </c>
      <c r="AI112" s="1" t="str">
        <f t="shared" si="71"/>
        <v xml:space="preserve"> 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966</v>
      </c>
      <c r="AP112" t="s">
        <v>1248</v>
      </c>
      <c r="AQ112" s="22">
        <v>-19.592333103947233</v>
      </c>
      <c r="AR112" s="21">
        <v>-24.839773033091817</v>
      </c>
      <c r="AS112">
        <v>11.272878535773723</v>
      </c>
      <c r="AT112">
        <v>19.592333103947233</v>
      </c>
      <c r="AU112">
        <v>24.839773033091817</v>
      </c>
      <c r="AV112" t="s">
        <v>2124</v>
      </c>
    </row>
    <row r="113" spans="1:48" x14ac:dyDescent="0.25">
      <c r="A113" s="14">
        <v>1.1599999999999979E-9</v>
      </c>
      <c r="B113" t="s">
        <v>1036</v>
      </c>
      <c r="C113" s="4">
        <v>10</v>
      </c>
      <c r="D113" s="4">
        <v>1</v>
      </c>
      <c r="E113" s="4">
        <v>3</v>
      </c>
      <c r="F113" s="4">
        <v>14</v>
      </c>
      <c r="G113" s="4">
        <v>69</v>
      </c>
      <c r="H113" s="4">
        <v>56.92</v>
      </c>
      <c r="I113" s="34">
        <v>4738.737075907271</v>
      </c>
      <c r="J113" s="35" t="s">
        <v>1238</v>
      </c>
      <c r="K113" s="35">
        <v>33.640661938534279</v>
      </c>
      <c r="L113" s="35">
        <v>30.199259589652094</v>
      </c>
      <c r="M113" s="35">
        <v>22.026689656294224</v>
      </c>
      <c r="N113" s="4">
        <v>1.6919999999999999</v>
      </c>
      <c r="O113" s="4">
        <v>24.411764705882341</v>
      </c>
      <c r="P113" s="35" t="s">
        <v>137</v>
      </c>
      <c r="Q113" s="36">
        <f t="shared" si="53"/>
        <v>71.428571429731434</v>
      </c>
      <c r="R113" s="36" t="str">
        <f t="shared" si="54"/>
        <v xml:space="preserve"> </v>
      </c>
      <c r="S113" s="37">
        <f t="shared" si="55"/>
        <v>0.2122276891431342</v>
      </c>
      <c r="T113" s="37" t="str">
        <f t="shared" si="56"/>
        <v/>
      </c>
      <c r="U113" s="37" t="str">
        <f t="shared" si="57"/>
        <v xml:space="preserve"> </v>
      </c>
      <c r="V113" s="37" t="str">
        <f t="shared" si="58"/>
        <v xml:space="preserve"> </v>
      </c>
      <c r="W113" s="37" t="str">
        <f t="shared" si="59"/>
        <v/>
      </c>
      <c r="X113" s="37" t="str">
        <f t="shared" si="60"/>
        <v/>
      </c>
      <c r="Y113" s="1" t="str">
        <f t="shared" si="61"/>
        <v xml:space="preserve"> </v>
      </c>
      <c r="Z113" s="1" t="str">
        <f t="shared" si="62"/>
        <v xml:space="preserve"> </v>
      </c>
      <c r="AA113" s="1" t="str">
        <f t="shared" si="63"/>
        <v xml:space="preserve"> </v>
      </c>
      <c r="AB113" s="1" t="str">
        <f t="shared" si="64"/>
        <v xml:space="preserve"> </v>
      </c>
      <c r="AC113" s="1">
        <f t="shared" si="65"/>
        <v>61</v>
      </c>
      <c r="AD113" s="1" t="str">
        <f t="shared" si="66"/>
        <v xml:space="preserve"> </v>
      </c>
      <c r="AE113" s="1">
        <f t="shared" si="67"/>
        <v>68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 t="str">
        <f t="shared" si="73"/>
        <v xml:space="preserve"> </v>
      </c>
      <c r="AL113" s="25" t="str">
        <f t="shared" si="74"/>
        <v xml:space="preserve"> </v>
      </c>
      <c r="AM113" s="1" t="str">
        <f t="shared" si="75"/>
        <v xml:space="preserve"> </v>
      </c>
      <c r="AN113" s="1" t="str">
        <f t="shared" si="76"/>
        <v xml:space="preserve"> </v>
      </c>
      <c r="AO113" t="s">
        <v>1036</v>
      </c>
      <c r="AP113" t="s">
        <v>1248</v>
      </c>
      <c r="AQ113" s="22" t="e">
        <v>#VALUE!</v>
      </c>
      <c r="AR113" s="21">
        <v>-178.46566719380795</v>
      </c>
      <c r="AS113">
        <v>21.222768798313417</v>
      </c>
      <c r="AT113" t="e">
        <v>#VALUE!</v>
      </c>
      <c r="AU113">
        <v>178.46566719380795</v>
      </c>
      <c r="AV113" t="s">
        <v>2125</v>
      </c>
    </row>
    <row r="114" spans="1:48" x14ac:dyDescent="0.25">
      <c r="A114" s="14">
        <v>1.1699999999999978E-9</v>
      </c>
      <c r="B114" t="s">
        <v>1065</v>
      </c>
      <c r="C114" s="4">
        <v>6</v>
      </c>
      <c r="D114" s="4">
        <v>0</v>
      </c>
      <c r="E114" s="4">
        <v>3</v>
      </c>
      <c r="F114" s="4">
        <v>9</v>
      </c>
      <c r="G114" s="4">
        <v>69</v>
      </c>
      <c r="H114" s="4">
        <v>63.38</v>
      </c>
      <c r="I114" s="34">
        <v>2364.7026552952602</v>
      </c>
      <c r="J114" s="35">
        <v>11.197879858657243</v>
      </c>
      <c r="K114" s="35">
        <v>13.371308016877638</v>
      </c>
      <c r="L114" s="35">
        <v>18.647289855072465</v>
      </c>
      <c r="M114" s="35">
        <v>16.184440251572326</v>
      </c>
      <c r="N114" s="4">
        <v>5.66</v>
      </c>
      <c r="O114" s="4">
        <v>107.32600732600733</v>
      </c>
      <c r="P114" s="35">
        <v>4.5171978542126858</v>
      </c>
      <c r="Q114" s="36" t="str">
        <f t="shared" si="53"/>
        <v xml:space="preserve"> 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 t="str">
        <f t="shared" si="58"/>
        <v/>
      </c>
      <c r="W114" s="37" t="str">
        <f t="shared" si="59"/>
        <v/>
      </c>
      <c r="X114" s="37" t="str">
        <f t="shared" si="60"/>
        <v/>
      </c>
      <c r="Y114" s="1" t="str">
        <f t="shared" si="61"/>
        <v xml:space="preserve"> </v>
      </c>
      <c r="Z114" s="1" t="str">
        <f t="shared" si="62"/>
        <v xml:space="preserve"> </v>
      </c>
      <c r="AA114" s="1" t="str">
        <f t="shared" si="63"/>
        <v xml:space="preserve"> </v>
      </c>
      <c r="AB114" s="1" t="str">
        <f t="shared" si="64"/>
        <v xml:space="preserve"> </v>
      </c>
      <c r="AC114" s="1" t="str">
        <f t="shared" si="65"/>
        <v xml:space="preserve"> </v>
      </c>
      <c r="AD114" s="1" t="str">
        <f t="shared" si="66"/>
        <v xml:space="preserve"> </v>
      </c>
      <c r="AE114" s="1" t="str">
        <f t="shared" si="67"/>
        <v xml:space="preserve"> </v>
      </c>
      <c r="AF114" s="1" t="str">
        <f t="shared" si="68"/>
        <v xml:space="preserve"> </v>
      </c>
      <c r="AG114" s="38">
        <f t="shared" si="69"/>
        <v>4.5171978553826859</v>
      </c>
      <c r="AH114" s="38" t="str">
        <f t="shared" si="70"/>
        <v xml:space="preserve"> </v>
      </c>
      <c r="AI114" s="1">
        <f t="shared" si="71"/>
        <v>48</v>
      </c>
      <c r="AJ114" s="1" t="str">
        <f t="shared" si="72"/>
        <v xml:space="preserve"> </v>
      </c>
      <c r="AK114" s="25" t="str">
        <f t="shared" si="73"/>
        <v xml:space="preserve"> </v>
      </c>
      <c r="AL114" s="25" t="str">
        <f t="shared" si="74"/>
        <v xml:space="preserve"> </v>
      </c>
      <c r="AM114" s="1" t="str">
        <f t="shared" si="75"/>
        <v xml:space="preserve"> </v>
      </c>
      <c r="AN114" s="1" t="str">
        <f t="shared" si="76"/>
        <v xml:space="preserve"> </v>
      </c>
      <c r="AO114" t="s">
        <v>1065</v>
      </c>
      <c r="AP114" t="s">
        <v>1254</v>
      </c>
      <c r="AQ114" s="22">
        <v>27.322193053693223</v>
      </c>
      <c r="AR114" s="21">
        <v>-71.945606660779092</v>
      </c>
      <c r="AS114">
        <v>8.8671505206689751</v>
      </c>
      <c r="AT114">
        <v>-27.322193053693223</v>
      </c>
      <c r="AU114">
        <v>71.945606660779092</v>
      </c>
      <c r="AV114" t="s">
        <v>2126</v>
      </c>
    </row>
    <row r="115" spans="1:48" x14ac:dyDescent="0.25">
      <c r="A115" s="14">
        <v>1.1799999999999978E-9</v>
      </c>
      <c r="B115" t="s">
        <v>1054</v>
      </c>
      <c r="C115" s="4">
        <v>9</v>
      </c>
      <c r="D115" s="4">
        <v>0</v>
      </c>
      <c r="E115" s="4">
        <v>4</v>
      </c>
      <c r="F115" s="4">
        <v>13</v>
      </c>
      <c r="G115" s="4">
        <v>3.9500000476837158</v>
      </c>
      <c r="H115" s="4">
        <v>2.0299999999999998</v>
      </c>
      <c r="I115" s="34">
        <v>595.58234303004951</v>
      </c>
      <c r="J115" s="35">
        <v>8.8545912961873707</v>
      </c>
      <c r="K115" s="35">
        <v>10.492084207126133</v>
      </c>
      <c r="L115" s="35">
        <v>2.5270106927010696</v>
      </c>
      <c r="M115" s="35">
        <v>2.4707272727272729</v>
      </c>
      <c r="N115" s="4">
        <v>0.17300000000000001</v>
      </c>
      <c r="O115" s="4">
        <v>-33.46153846153846</v>
      </c>
      <c r="P115" s="35">
        <v>0</v>
      </c>
      <c r="Q115" s="36" t="str">
        <f t="shared" si="53"/>
        <v xml:space="preserve"> </v>
      </c>
      <c r="R115" s="36" t="str">
        <f t="shared" si="54"/>
        <v xml:space="preserve"> </v>
      </c>
      <c r="S115" s="37">
        <f t="shared" si="55"/>
        <v>0.94581283255128878</v>
      </c>
      <c r="T115" s="37" t="str">
        <f t="shared" si="56"/>
        <v/>
      </c>
      <c r="U115" s="37" t="str">
        <f t="shared" si="57"/>
        <v/>
      </c>
      <c r="V115" s="37">
        <f t="shared" si="58"/>
        <v>-0.42530882190593433</v>
      </c>
      <c r="W115" s="37" t="str">
        <f t="shared" si="59"/>
        <v/>
      </c>
      <c r="X115" s="37">
        <f t="shared" si="60"/>
        <v>-0.76698577113790867</v>
      </c>
      <c r="Y115" s="1" t="str">
        <f t="shared" si="61"/>
        <v xml:space="preserve"> </v>
      </c>
      <c r="Z115" s="1">
        <f t="shared" si="62"/>
        <v>15</v>
      </c>
      <c r="AA115" s="1" t="str">
        <f t="shared" si="63"/>
        <v xml:space="preserve"> </v>
      </c>
      <c r="AB115" s="1">
        <f t="shared" si="64"/>
        <v>2</v>
      </c>
      <c r="AC115" s="1">
        <f t="shared" si="65"/>
        <v>6</v>
      </c>
      <c r="AD115" s="1" t="str">
        <f t="shared" si="66"/>
        <v xml:space="preserve"> </v>
      </c>
      <c r="AE115" s="1" t="str">
        <f t="shared" si="67"/>
        <v xml:space="preserve"> 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 t="str">
        <f t="shared" si="74"/>
        <v xml:space="preserve"> </v>
      </c>
      <c r="AM115" s="1" t="str">
        <f t="shared" si="75"/>
        <v xml:space="preserve"> </v>
      </c>
      <c r="AN115" s="1" t="str">
        <f t="shared" si="76"/>
        <v xml:space="preserve"> </v>
      </c>
      <c r="AO115" t="s">
        <v>1054</v>
      </c>
      <c r="AP115" t="s">
        <v>1295</v>
      </c>
      <c r="AQ115" s="22">
        <v>42.530882190593431</v>
      </c>
      <c r="AR115" s="21">
        <v>76.698577113790861</v>
      </c>
      <c r="AS115">
        <v>94.581283137128878</v>
      </c>
      <c r="AT115">
        <v>-42.530882190593431</v>
      </c>
      <c r="AU115">
        <v>-76.698577113790861</v>
      </c>
      <c r="AV115" t="s">
        <v>2127</v>
      </c>
    </row>
    <row r="116" spans="1:48" x14ac:dyDescent="0.25">
      <c r="A116" s="14">
        <v>1.1899999999999978E-9</v>
      </c>
      <c r="B116" t="s">
        <v>1034</v>
      </c>
      <c r="C116" s="4">
        <v>6</v>
      </c>
      <c r="D116" s="4">
        <v>0</v>
      </c>
      <c r="E116" s="4">
        <v>1</v>
      </c>
      <c r="F116" s="4">
        <v>7</v>
      </c>
      <c r="G116" s="4">
        <v>9.5</v>
      </c>
      <c r="H116" s="4">
        <v>7.59</v>
      </c>
      <c r="I116" s="34">
        <v>793.48502071415385</v>
      </c>
      <c r="J116" s="35">
        <v>34.816513761467888</v>
      </c>
      <c r="K116" s="35" t="s">
        <v>1238</v>
      </c>
      <c r="L116" s="35" t="s">
        <v>1238</v>
      </c>
      <c r="M116" s="35" t="s">
        <v>1238</v>
      </c>
      <c r="N116" s="4">
        <v>0.218</v>
      </c>
      <c r="O116" s="4">
        <v>68.992248062015491</v>
      </c>
      <c r="P116" s="35" t="s">
        <v>137</v>
      </c>
      <c r="Q116" s="36">
        <f t="shared" si="53"/>
        <v>85.714285715475711</v>
      </c>
      <c r="R116" s="36" t="str">
        <f t="shared" si="54"/>
        <v xml:space="preserve"> </v>
      </c>
      <c r="S116" s="37">
        <f t="shared" si="55"/>
        <v>0.25164690501081688</v>
      </c>
      <c r="T116" s="37" t="str">
        <f t="shared" si="56"/>
        <v/>
      </c>
      <c r="U116" s="37" t="str">
        <f t="shared" si="57"/>
        <v/>
      </c>
      <c r="V116" s="37" t="str">
        <f t="shared" si="58"/>
        <v/>
      </c>
      <c r="W116" s="37" t="str">
        <f t="shared" si="59"/>
        <v xml:space="preserve"> </v>
      </c>
      <c r="X116" s="37" t="str">
        <f t="shared" si="60"/>
        <v xml:space="preserve"> </v>
      </c>
      <c r="Y116" s="1" t="str">
        <f t="shared" si="61"/>
        <v xml:space="preserve"> </v>
      </c>
      <c r="Z116" s="1" t="str">
        <f t="shared" si="62"/>
        <v xml:space="preserve"> </v>
      </c>
      <c r="AA116" s="1" t="str">
        <f t="shared" si="63"/>
        <v xml:space="preserve"> </v>
      </c>
      <c r="AB116" s="1" t="str">
        <f t="shared" si="64"/>
        <v xml:space="preserve"> </v>
      </c>
      <c r="AC116" s="1">
        <f t="shared" si="65"/>
        <v>53</v>
      </c>
      <c r="AD116" s="1" t="str">
        <f t="shared" si="66"/>
        <v xml:space="preserve"> </v>
      </c>
      <c r="AE116" s="1">
        <f t="shared" si="67"/>
        <v>29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>
        <f t="shared" si="73"/>
        <v>68.992248063205494</v>
      </c>
      <c r="AL116" s="25" t="str">
        <f t="shared" si="74"/>
        <v xml:space="preserve"> </v>
      </c>
      <c r="AM116" s="1">
        <f t="shared" si="75"/>
        <v>6</v>
      </c>
      <c r="AN116" s="1" t="str">
        <f t="shared" si="76"/>
        <v xml:space="preserve"> </v>
      </c>
      <c r="AO116" t="s">
        <v>1034</v>
      </c>
      <c r="AP116" t="s">
        <v>1313</v>
      </c>
      <c r="AQ116" s="22">
        <v>-125.97026380338568</v>
      </c>
      <c r="AR116" s="21" t="e">
        <v>#VALUE!</v>
      </c>
      <c r="AS116">
        <v>25.164690382081687</v>
      </c>
      <c r="AT116">
        <v>125.97026380338568</v>
      </c>
      <c r="AU116" t="e">
        <v>#VALUE!</v>
      </c>
      <c r="AV116" t="s">
        <v>2128</v>
      </c>
    </row>
    <row r="117" spans="1:48" x14ac:dyDescent="0.25">
      <c r="A117" s="14">
        <v>1.1999999999999977E-9</v>
      </c>
      <c r="B117" t="s">
        <v>1152</v>
      </c>
      <c r="C117" s="4">
        <v>0</v>
      </c>
      <c r="D117" s="4">
        <v>1</v>
      </c>
      <c r="E117" s="4">
        <v>10</v>
      </c>
      <c r="F117" s="4">
        <v>11</v>
      </c>
      <c r="G117" s="4">
        <v>31</v>
      </c>
      <c r="H117" s="4">
        <v>30.86</v>
      </c>
      <c r="I117" s="34">
        <v>21611.525820839386</v>
      </c>
      <c r="J117" s="35">
        <v>10.667127549256826</v>
      </c>
      <c r="K117" s="35">
        <v>9.5630616671831419</v>
      </c>
      <c r="L117" s="35" t="s">
        <v>1238</v>
      </c>
      <c r="M117" s="35" t="s">
        <v>1238</v>
      </c>
      <c r="N117" s="4">
        <v>2.8930000000000002</v>
      </c>
      <c r="O117" s="4">
        <v>-5.1475409836065573</v>
      </c>
      <c r="P117" s="35">
        <v>5.2981205443940373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>
        <f t="shared" si="58"/>
        <v>-0.30766944592895351</v>
      </c>
      <c r="W117" s="37" t="str">
        <f t="shared" si="59"/>
        <v xml:space="preserve"> </v>
      </c>
      <c r="X117" s="37" t="str">
        <f t="shared" si="60"/>
        <v xml:space="preserve"> </v>
      </c>
      <c r="Y117" s="1" t="str">
        <f t="shared" si="61"/>
        <v xml:space="preserve"> </v>
      </c>
      <c r="Z117" s="1">
        <f t="shared" si="62"/>
        <v>30</v>
      </c>
      <c r="AA117" s="1" t="str">
        <f t="shared" si="63"/>
        <v xml:space="preserve"> </v>
      </c>
      <c r="AB117" s="1" t="str">
        <f t="shared" si="64"/>
        <v xml:space="preserve"> 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>
        <f t="shared" si="69"/>
        <v>5.2981205455940374</v>
      </c>
      <c r="AH117" s="38" t="str">
        <f t="shared" si="70"/>
        <v xml:space="preserve"> </v>
      </c>
      <c r="AI117" s="1">
        <f t="shared" si="71"/>
        <v>34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1152</v>
      </c>
      <c r="AP117" t="s">
        <v>1246</v>
      </c>
      <c r="AQ117" s="22">
        <v>30.766944592895349</v>
      </c>
      <c r="AR117" s="21" t="e">
        <v>#VALUE!</v>
      </c>
      <c r="AS117">
        <v>0.45366169799092582</v>
      </c>
      <c r="AT117">
        <v>-30.766944592895349</v>
      </c>
      <c r="AU117" t="e">
        <v>#VALUE!</v>
      </c>
      <c r="AV117" t="s">
        <v>2129</v>
      </c>
    </row>
    <row r="118" spans="1:48" x14ac:dyDescent="0.25">
      <c r="A118" s="14">
        <v>1.2099999999999977E-9</v>
      </c>
      <c r="B118" t="s">
        <v>987</v>
      </c>
      <c r="C118" s="4">
        <v>2</v>
      </c>
      <c r="D118" s="4">
        <v>2</v>
      </c>
      <c r="E118" s="4">
        <v>11</v>
      </c>
      <c r="F118" s="4">
        <v>15</v>
      </c>
      <c r="G118" s="4">
        <v>24</v>
      </c>
      <c r="H118" s="4">
        <v>24.14</v>
      </c>
      <c r="I118" s="34">
        <v>10867.828569429244</v>
      </c>
      <c r="J118" s="35">
        <v>16.729036729036729</v>
      </c>
      <c r="K118" s="35">
        <v>17.084217975937722</v>
      </c>
      <c r="L118" s="35">
        <v>12.068152816124721</v>
      </c>
      <c r="M118" s="35">
        <v>11.437198620073097</v>
      </c>
      <c r="N118" s="4">
        <v>1.4430000000000001</v>
      </c>
      <c r="O118" s="4">
        <v>6.8888888888888857</v>
      </c>
      <c r="P118" s="35">
        <v>4.1176470588235299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/>
      </c>
      <c r="V118" s="37" t="str">
        <f t="shared" si="58"/>
        <v/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4.11764706003353</v>
      </c>
      <c r="AH118" s="38" t="str">
        <f t="shared" si="70"/>
        <v xml:space="preserve"> </v>
      </c>
      <c r="AI118" s="1">
        <f t="shared" si="71"/>
        <v>59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987</v>
      </c>
      <c r="AP118" t="s">
        <v>1250</v>
      </c>
      <c r="AQ118" s="22">
        <v>-8.5767767771352865</v>
      </c>
      <c r="AR118" s="21">
        <v>-11.279755576872329</v>
      </c>
      <c r="AS118">
        <v>-0.57995028997515075</v>
      </c>
      <c r="AT118">
        <v>8.5767767771352865</v>
      </c>
      <c r="AU118">
        <v>11.279755576872329</v>
      </c>
      <c r="AV118" t="s">
        <v>2130</v>
      </c>
    </row>
    <row r="119" spans="1:48" x14ac:dyDescent="0.25">
      <c r="A119" s="14">
        <v>1.2199999999999976E-9</v>
      </c>
      <c r="B119" t="s">
        <v>1055</v>
      </c>
      <c r="C119" s="4">
        <v>0</v>
      </c>
      <c r="D119" s="4">
        <v>1</v>
      </c>
      <c r="E119" s="4">
        <v>5</v>
      </c>
      <c r="F119" s="4">
        <v>6</v>
      </c>
      <c r="G119" s="4">
        <v>10.75</v>
      </c>
      <c r="H119" s="4">
        <v>9.91</v>
      </c>
      <c r="I119" s="34">
        <v>1378.8021277770245</v>
      </c>
      <c r="J119" s="35" t="s">
        <v>1238</v>
      </c>
      <c r="K119" s="35" t="s">
        <v>1238</v>
      </c>
      <c r="L119" s="35">
        <v>22.513546699875469</v>
      </c>
      <c r="M119" s="35">
        <v>19.573817669987008</v>
      </c>
      <c r="N119" s="4">
        <v>-1.417</v>
      </c>
      <c r="O119" s="4">
        <v>-41.7</v>
      </c>
      <c r="P119" s="35">
        <v>0.50454086781029261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/>
      </c>
      <c r="T119" s="37" t="str">
        <f t="shared" si="56"/>
        <v/>
      </c>
      <c r="U119" s="37" t="str">
        <f t="shared" si="57"/>
        <v xml:space="preserve"> </v>
      </c>
      <c r="V119" s="37" t="str">
        <f t="shared" si="58"/>
        <v xml:space="preserve"> </v>
      </c>
      <c r="W119" s="37" t="str">
        <f t="shared" si="59"/>
        <v/>
      </c>
      <c r="X119" s="37" t="str">
        <f t="shared" si="60"/>
        <v/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 t="str">
        <f t="shared" si="74"/>
        <v xml:space="preserve"> </v>
      </c>
      <c r="AM119" s="1" t="str">
        <f t="shared" si="75"/>
        <v xml:space="preserve"> </v>
      </c>
      <c r="AN119" s="1" t="str">
        <f t="shared" si="76"/>
        <v xml:space="preserve"> </v>
      </c>
      <c r="AO119" t="s">
        <v>1055</v>
      </c>
      <c r="AP119" t="s">
        <v>1248</v>
      </c>
      <c r="AQ119" s="22" t="e">
        <v>#VALUE!</v>
      </c>
      <c r="AR119" s="21">
        <v>-107.59614268251667</v>
      </c>
      <c r="AS119">
        <v>8.4762865792129105</v>
      </c>
      <c r="AT119" t="e">
        <v>#VALUE!</v>
      </c>
      <c r="AU119">
        <v>107.59614268251667</v>
      </c>
      <c r="AV119" t="s">
        <v>2131</v>
      </c>
    </row>
    <row r="120" spans="1:48" x14ac:dyDescent="0.25">
      <c r="A120" s="14">
        <v>1.2299999999999976E-9</v>
      </c>
      <c r="B120" t="s">
        <v>1078</v>
      </c>
      <c r="C120" s="4">
        <v>11</v>
      </c>
      <c r="D120" s="4">
        <v>1</v>
      </c>
      <c r="E120" s="4">
        <v>7</v>
      </c>
      <c r="F120" s="4">
        <v>19</v>
      </c>
      <c r="G120" s="4">
        <v>8</v>
      </c>
      <c r="H120" s="4">
        <v>5.27</v>
      </c>
      <c r="I120" s="34">
        <v>1039.0162055565193</v>
      </c>
      <c r="J120" s="35" t="s">
        <v>1238</v>
      </c>
      <c r="K120" s="35">
        <v>28.203959859717667</v>
      </c>
      <c r="L120" s="35">
        <v>3.9502724025958078</v>
      </c>
      <c r="M120" s="35">
        <v>3.4251920541649188</v>
      </c>
      <c r="N120" s="4">
        <v>-5.7000000000000002E-2</v>
      </c>
      <c r="O120" s="4" t="s">
        <v>132</v>
      </c>
      <c r="P120" s="35">
        <v>0.4023377492712843</v>
      </c>
      <c r="Q120" s="36" t="str">
        <f t="shared" si="53"/>
        <v xml:space="preserve"> </v>
      </c>
      <c r="R120" s="36" t="str">
        <f t="shared" si="54"/>
        <v xml:space="preserve"> </v>
      </c>
      <c r="S120" s="37">
        <f t="shared" si="55"/>
        <v>0.51802656669489566</v>
      </c>
      <c r="T120" s="37" t="str">
        <f t="shared" si="56"/>
        <v/>
      </c>
      <c r="U120" s="37" t="str">
        <f t="shared" si="57"/>
        <v xml:space="preserve"> </v>
      </c>
      <c r="V120" s="37" t="str">
        <f t="shared" si="58"/>
        <v xml:space="preserve"> </v>
      </c>
      <c r="W120" s="37" t="str">
        <f t="shared" si="59"/>
        <v/>
      </c>
      <c r="X120" s="37">
        <f t="shared" si="60"/>
        <v>-0.6357476126457573</v>
      </c>
      <c r="Y120" s="1" t="str">
        <f t="shared" si="61"/>
        <v xml:space="preserve"> </v>
      </c>
      <c r="Z120" s="1" t="str">
        <f t="shared" si="62"/>
        <v xml:space="preserve"> </v>
      </c>
      <c r="AA120" s="1" t="str">
        <f t="shared" si="63"/>
        <v xml:space="preserve"> </v>
      </c>
      <c r="AB120" s="1">
        <f t="shared" si="64"/>
        <v>8</v>
      </c>
      <c r="AC120" s="1">
        <f t="shared" si="65"/>
        <v>14</v>
      </c>
      <c r="AD120" s="1" t="str">
        <f t="shared" si="66"/>
        <v xml:space="preserve"> </v>
      </c>
      <c r="AE120" s="1" t="str">
        <f t="shared" si="67"/>
        <v xml:space="preserve"> 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1078</v>
      </c>
      <c r="AP120" t="s">
        <v>1242</v>
      </c>
      <c r="AQ120" s="22" t="e">
        <v>#VALUE!</v>
      </c>
      <c r="AR120" s="21">
        <v>63.574761264575727</v>
      </c>
      <c r="AS120">
        <v>51.802656546489565</v>
      </c>
      <c r="AT120" t="e">
        <v>#VALUE!</v>
      </c>
      <c r="AU120">
        <v>-63.574761264575727</v>
      </c>
      <c r="AV120" t="s">
        <v>2132</v>
      </c>
    </row>
    <row r="121" spans="1:48" x14ac:dyDescent="0.25">
      <c r="A121" s="14">
        <v>1.2399999999999976E-9</v>
      </c>
      <c r="B121" t="s">
        <v>1053</v>
      </c>
      <c r="C121" s="4">
        <v>3</v>
      </c>
      <c r="D121" s="4">
        <v>0</v>
      </c>
      <c r="E121" s="4">
        <v>6</v>
      </c>
      <c r="F121" s="4">
        <v>9</v>
      </c>
      <c r="G121" s="4">
        <v>25</v>
      </c>
      <c r="H121" s="4">
        <v>24.33</v>
      </c>
      <c r="I121" s="34">
        <v>1075.4375478492379</v>
      </c>
      <c r="J121" s="35">
        <v>10.798934753661783</v>
      </c>
      <c r="K121" s="35">
        <v>9.2159090909090899</v>
      </c>
      <c r="L121" s="35" t="s">
        <v>1238</v>
      </c>
      <c r="M121" s="35" t="s">
        <v>1238</v>
      </c>
      <c r="N121" s="4">
        <v>2.2530000000000001</v>
      </c>
      <c r="O121" s="4">
        <v>36.215235792019342</v>
      </c>
      <c r="P121" s="35">
        <v>1.6029593094944514</v>
      </c>
      <c r="Q121" s="36" t="str">
        <f t="shared" si="53"/>
        <v xml:space="preserve"> </v>
      </c>
      <c r="R121" s="36" t="str">
        <f t="shared" si="54"/>
        <v xml:space="preserve"> </v>
      </c>
      <c r="S121" s="37" t="str">
        <f t="shared" si="55"/>
        <v/>
      </c>
      <c r="T121" s="37" t="str">
        <f t="shared" si="56"/>
        <v/>
      </c>
      <c r="U121" s="37" t="str">
        <f t="shared" si="57"/>
        <v/>
      </c>
      <c r="V121" s="37" t="str">
        <f t="shared" si="58"/>
        <v/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 t="str">
        <f t="shared" si="62"/>
        <v xml:space="preserve"> </v>
      </c>
      <c r="AA121" s="1" t="str">
        <f t="shared" si="63"/>
        <v xml:space="preserve"> </v>
      </c>
      <c r="AB121" s="1" t="str">
        <f t="shared" si="64"/>
        <v xml:space="preserve"> </v>
      </c>
      <c r="AC121" s="1" t="str">
        <f t="shared" si="65"/>
        <v xml:space="preserve"> </v>
      </c>
      <c r="AD121" s="1" t="str">
        <f t="shared" si="66"/>
        <v xml:space="preserve"> </v>
      </c>
      <c r="AE121" s="1" t="str">
        <f t="shared" si="67"/>
        <v xml:space="preserve"> 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1053</v>
      </c>
      <c r="AP121" t="s">
        <v>1246</v>
      </c>
      <c r="AQ121" s="22">
        <v>29.911473854077776</v>
      </c>
      <c r="AR121" s="21" t="e">
        <v>#VALUE!</v>
      </c>
      <c r="AS121">
        <v>2.7538018906699602</v>
      </c>
      <c r="AT121">
        <v>-29.911473854077776</v>
      </c>
      <c r="AU121" t="e">
        <v>#VALUE!</v>
      </c>
      <c r="AV121" t="s">
        <v>2133</v>
      </c>
    </row>
    <row r="122" spans="1:48" x14ac:dyDescent="0.25">
      <c r="A122" s="14">
        <v>1.2499999999999975E-9</v>
      </c>
      <c r="B122" t="s">
        <v>980</v>
      </c>
      <c r="C122" s="4">
        <v>12</v>
      </c>
      <c r="D122" s="4">
        <v>1</v>
      </c>
      <c r="E122" s="4">
        <v>3</v>
      </c>
      <c r="F122" s="4">
        <v>16</v>
      </c>
      <c r="G122" s="4">
        <v>12.585000038146973</v>
      </c>
      <c r="H122" s="4">
        <v>5.66</v>
      </c>
      <c r="I122" s="34">
        <v>1097.5828282967173</v>
      </c>
      <c r="J122" s="35" t="s">
        <v>1238</v>
      </c>
      <c r="K122" s="35" t="s">
        <v>1238</v>
      </c>
      <c r="L122" s="35" t="s">
        <v>1238</v>
      </c>
      <c r="M122" s="35">
        <v>25.946022222660797</v>
      </c>
      <c r="N122" s="4">
        <v>-0.2</v>
      </c>
      <c r="O122" s="4">
        <v>-17.647058823529409</v>
      </c>
      <c r="P122" s="35">
        <v>0</v>
      </c>
      <c r="Q122" s="36">
        <f t="shared" si="53"/>
        <v>75.000000001250001</v>
      </c>
      <c r="R122" s="36" t="str">
        <f t="shared" si="54"/>
        <v xml:space="preserve"> </v>
      </c>
      <c r="S122" s="37">
        <f t="shared" si="55"/>
        <v>1.2234982412052955</v>
      </c>
      <c r="T122" s="37" t="str">
        <f t="shared" si="56"/>
        <v/>
      </c>
      <c r="U122" s="37" t="str">
        <f t="shared" si="57"/>
        <v xml:space="preserve"> </v>
      </c>
      <c r="V122" s="37" t="str">
        <f t="shared" si="58"/>
        <v xml:space="preserve"> </v>
      </c>
      <c r="W122" s="37" t="str">
        <f t="shared" si="59"/>
        <v xml:space="preserve"> </v>
      </c>
      <c r="X122" s="37" t="str">
        <f t="shared" si="60"/>
        <v xml:space="preserve"> </v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>
        <f t="shared" si="65"/>
        <v>2</v>
      </c>
      <c r="AD122" s="1" t="str">
        <f t="shared" si="66"/>
        <v xml:space="preserve"> </v>
      </c>
      <c r="AE122" s="1">
        <f t="shared" si="67"/>
        <v>57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 t="str">
        <f t="shared" si="74"/>
        <v xml:space="preserve"> </v>
      </c>
      <c r="AM122" s="1" t="str">
        <f t="shared" si="75"/>
        <v xml:space="preserve"> </v>
      </c>
      <c r="AN122" s="1" t="str">
        <f t="shared" si="76"/>
        <v xml:space="preserve"> </v>
      </c>
      <c r="AO122" t="s">
        <v>980</v>
      </c>
      <c r="AP122" t="s">
        <v>1313</v>
      </c>
      <c r="AQ122" s="22" t="e">
        <v>#VALUE!</v>
      </c>
      <c r="AR122" s="21" t="e">
        <v>#VALUE!</v>
      </c>
      <c r="AS122">
        <v>122.34982399552953</v>
      </c>
      <c r="AT122" t="e">
        <v>#VALUE!</v>
      </c>
      <c r="AU122" t="e">
        <v>#VALUE!</v>
      </c>
      <c r="AV122" t="s">
        <v>2134</v>
      </c>
    </row>
    <row r="123" spans="1:48" x14ac:dyDescent="0.25">
      <c r="A123" s="14">
        <v>1.2599999999999975E-9</v>
      </c>
      <c r="B123" t="s">
        <v>956</v>
      </c>
      <c r="C123" s="4">
        <v>5</v>
      </c>
      <c r="D123" s="4">
        <v>0</v>
      </c>
      <c r="E123" s="4">
        <v>4</v>
      </c>
      <c r="F123" s="4">
        <v>9</v>
      </c>
      <c r="G123" s="4">
        <v>25</v>
      </c>
      <c r="H123" s="4">
        <v>22.4</v>
      </c>
      <c r="I123" s="34">
        <v>4828.8433078228054</v>
      </c>
      <c r="J123" s="35" t="s">
        <v>1238</v>
      </c>
      <c r="K123" s="35" t="s">
        <v>1238</v>
      </c>
      <c r="L123" s="35">
        <v>16.465457627118642</v>
      </c>
      <c r="M123" s="35">
        <v>15.413764610970142</v>
      </c>
      <c r="N123" s="4" t="s">
        <v>132</v>
      </c>
      <c r="O123" s="4" t="s">
        <v>132</v>
      </c>
      <c r="P123" s="35">
        <v>6.1607142857142865</v>
      </c>
      <c r="Q123" s="36" t="str">
        <f t="shared" si="53"/>
        <v xml:space="preserve"> </v>
      </c>
      <c r="R123" s="36" t="str">
        <f t="shared" si="54"/>
        <v xml:space="preserve"> </v>
      </c>
      <c r="S123" s="37" t="str">
        <f t="shared" si="55"/>
        <v/>
      </c>
      <c r="T123" s="37" t="str">
        <f t="shared" si="56"/>
        <v/>
      </c>
      <c r="U123" s="37" t="str">
        <f t="shared" si="57"/>
        <v xml:space="preserve"> </v>
      </c>
      <c r="V123" s="37" t="str">
        <f t="shared" si="58"/>
        <v xml:space="preserve"> </v>
      </c>
      <c r="W123" s="37" t="str">
        <f t="shared" si="59"/>
        <v/>
      </c>
      <c r="X123" s="37" t="str">
        <f t="shared" si="60"/>
        <v/>
      </c>
      <c r="Y123" s="1" t="str">
        <f t="shared" si="61"/>
        <v xml:space="preserve"> </v>
      </c>
      <c r="Z123" s="1" t="str">
        <f t="shared" si="62"/>
        <v xml:space="preserve"> </v>
      </c>
      <c r="AA123" s="1" t="str">
        <f t="shared" si="63"/>
        <v xml:space="preserve"> </v>
      </c>
      <c r="AB123" s="1" t="str">
        <f t="shared" si="64"/>
        <v xml:space="preserve"> </v>
      </c>
      <c r="AC123" s="1" t="str">
        <f t="shared" si="65"/>
        <v xml:space="preserve"> </v>
      </c>
      <c r="AD123" s="1" t="str">
        <f t="shared" si="66"/>
        <v xml:space="preserve"> </v>
      </c>
      <c r="AE123" s="1" t="str">
        <f t="shared" si="67"/>
        <v xml:space="preserve"> </v>
      </c>
      <c r="AF123" s="1" t="str">
        <f t="shared" si="68"/>
        <v xml:space="preserve"> </v>
      </c>
      <c r="AG123" s="38">
        <f t="shared" si="69"/>
        <v>6.1607142869742866</v>
      </c>
      <c r="AH123" s="38" t="str">
        <f t="shared" si="70"/>
        <v xml:space="preserve"> </v>
      </c>
      <c r="AI123" s="1">
        <f t="shared" si="71"/>
        <v>16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956</v>
      </c>
      <c r="AP123" t="s">
        <v>1254</v>
      </c>
      <c r="AQ123" s="22" t="e">
        <v>#VALUE!</v>
      </c>
      <c r="AR123" s="21">
        <v>-51.827054904288403</v>
      </c>
      <c r="AS123">
        <v>11.607142857142861</v>
      </c>
      <c r="AT123" t="e">
        <v>#VALUE!</v>
      </c>
      <c r="AU123">
        <v>51.827054904288403</v>
      </c>
      <c r="AV123" t="s">
        <v>2135</v>
      </c>
    </row>
    <row r="124" spans="1:48" x14ac:dyDescent="0.25">
      <c r="A124" s="14">
        <v>1.2699999999999975E-9</v>
      </c>
      <c r="B124" t="s">
        <v>974</v>
      </c>
      <c r="C124" s="4">
        <v>3</v>
      </c>
      <c r="D124" s="4">
        <v>6</v>
      </c>
      <c r="E124" s="4">
        <v>13</v>
      </c>
      <c r="F124" s="4">
        <v>22</v>
      </c>
      <c r="G124" s="4">
        <v>14</v>
      </c>
      <c r="H124" s="4">
        <v>10.07</v>
      </c>
      <c r="I124" s="34">
        <v>7637.7725584626405</v>
      </c>
      <c r="J124" s="35">
        <v>8.8255915863277821</v>
      </c>
      <c r="K124" s="35">
        <v>12.059880239520959</v>
      </c>
      <c r="L124" s="35">
        <v>4.0402517102624236</v>
      </c>
      <c r="M124" s="35">
        <v>3.8554041655930376</v>
      </c>
      <c r="N124" s="4">
        <v>1.141</v>
      </c>
      <c r="O124" s="4">
        <v>-19.078014184397158</v>
      </c>
      <c r="P124" s="35">
        <v>5.153922542204568</v>
      </c>
      <c r="Q124" s="36" t="str">
        <f t="shared" si="53"/>
        <v xml:space="preserve"> </v>
      </c>
      <c r="R124" s="36" t="str">
        <f t="shared" si="54"/>
        <v xml:space="preserve"> </v>
      </c>
      <c r="S124" s="37">
        <f t="shared" si="55"/>
        <v>0.39026812440803382</v>
      </c>
      <c r="T124" s="37" t="str">
        <f t="shared" si="56"/>
        <v/>
      </c>
      <c r="U124" s="37" t="str">
        <f t="shared" si="57"/>
        <v/>
      </c>
      <c r="V124" s="37">
        <f t="shared" si="58"/>
        <v>-0.42719099544349437</v>
      </c>
      <c r="W124" s="37" t="str">
        <f t="shared" si="59"/>
        <v/>
      </c>
      <c r="X124" s="37">
        <f t="shared" si="60"/>
        <v>-0.62745067150101264</v>
      </c>
      <c r="Y124" s="1" t="str">
        <f t="shared" si="61"/>
        <v xml:space="preserve"> </v>
      </c>
      <c r="Z124" s="1">
        <f t="shared" si="62"/>
        <v>14</v>
      </c>
      <c r="AA124" s="1" t="str">
        <f t="shared" si="63"/>
        <v xml:space="preserve"> </v>
      </c>
      <c r="AB124" s="1">
        <f t="shared" si="64"/>
        <v>10</v>
      </c>
      <c r="AC124" s="1">
        <f t="shared" si="65"/>
        <v>25</v>
      </c>
      <c r="AD124" s="1" t="str">
        <f t="shared" si="66"/>
        <v xml:space="preserve"> </v>
      </c>
      <c r="AE124" s="1" t="str">
        <f t="shared" si="67"/>
        <v xml:space="preserve"> </v>
      </c>
      <c r="AF124" s="1" t="str">
        <f t="shared" si="68"/>
        <v xml:space="preserve"> </v>
      </c>
      <c r="AG124" s="38">
        <f t="shared" si="69"/>
        <v>5.1539225434745681</v>
      </c>
      <c r="AH124" s="38" t="str">
        <f t="shared" si="70"/>
        <v xml:space="preserve"> </v>
      </c>
      <c r="AI124" s="1">
        <f t="shared" si="71"/>
        <v>39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974</v>
      </c>
      <c r="AP124" t="s">
        <v>1295</v>
      </c>
      <c r="AQ124" s="22">
        <v>42.71909954434944</v>
      </c>
      <c r="AR124" s="21">
        <v>62.745067150101264</v>
      </c>
      <c r="AS124">
        <v>39.026812313803383</v>
      </c>
      <c r="AT124">
        <v>-42.71909954434944</v>
      </c>
      <c r="AU124">
        <v>-62.745067150101264</v>
      </c>
      <c r="AV124" t="s">
        <v>2136</v>
      </c>
    </row>
    <row r="125" spans="1:48" x14ac:dyDescent="0.25">
      <c r="A125" s="14">
        <v>1.2799999999999974E-9</v>
      </c>
      <c r="B125" t="s">
        <v>984</v>
      </c>
      <c r="C125" s="4">
        <v>8</v>
      </c>
      <c r="D125" s="4">
        <v>0</v>
      </c>
      <c r="E125" s="4">
        <v>1</v>
      </c>
      <c r="F125" s="4">
        <v>9</v>
      </c>
      <c r="G125" s="4">
        <v>64</v>
      </c>
      <c r="H125" s="4">
        <v>59.55</v>
      </c>
      <c r="I125" s="34">
        <v>4777.2159512507606</v>
      </c>
      <c r="J125" s="35">
        <v>9.5386833253243619</v>
      </c>
      <c r="K125" s="35">
        <v>8.8986849970113564</v>
      </c>
      <c r="L125" s="35" t="s">
        <v>1238</v>
      </c>
      <c r="M125" s="35" t="s">
        <v>1238</v>
      </c>
      <c r="N125" s="4">
        <v>6.2430000000000003</v>
      </c>
      <c r="O125" s="4">
        <v>12.486486486486497</v>
      </c>
      <c r="P125" s="35">
        <v>3.2947103274559195</v>
      </c>
      <c r="Q125" s="36">
        <f t="shared" si="53"/>
        <v>88.888888890168886</v>
      </c>
      <c r="R125" s="36" t="str">
        <f t="shared" si="54"/>
        <v xml:space="preserve"> </v>
      </c>
      <c r="S125" s="37" t="str">
        <f t="shared" si="55"/>
        <v/>
      </c>
      <c r="T125" s="37" t="str">
        <f t="shared" si="56"/>
        <v/>
      </c>
      <c r="U125" s="37" t="str">
        <f t="shared" si="57"/>
        <v/>
      </c>
      <c r="V125" s="37">
        <f t="shared" si="58"/>
        <v>-0.38090907029698351</v>
      </c>
      <c r="W125" s="37" t="str">
        <f t="shared" si="59"/>
        <v xml:space="preserve"> </v>
      </c>
      <c r="X125" s="37" t="str">
        <f t="shared" si="60"/>
        <v xml:space="preserve"> </v>
      </c>
      <c r="Y125" s="1" t="str">
        <f t="shared" si="61"/>
        <v xml:space="preserve"> </v>
      </c>
      <c r="Z125" s="1">
        <f t="shared" si="62"/>
        <v>20</v>
      </c>
      <c r="AA125" s="1" t="str">
        <f t="shared" si="63"/>
        <v xml:space="preserve"> </v>
      </c>
      <c r="AB125" s="1" t="str">
        <f t="shared" si="64"/>
        <v xml:space="preserve"> </v>
      </c>
      <c r="AC125" s="1" t="str">
        <f t="shared" si="65"/>
        <v xml:space="preserve"> </v>
      </c>
      <c r="AD125" s="1" t="str">
        <f t="shared" si="66"/>
        <v xml:space="preserve"> </v>
      </c>
      <c r="AE125" s="1">
        <f t="shared" si="67"/>
        <v>20</v>
      </c>
      <c r="AF125" s="1" t="str">
        <f t="shared" si="68"/>
        <v xml:space="preserve"> </v>
      </c>
      <c r="AG125" s="38">
        <f t="shared" si="69"/>
        <v>3.2947103287359196</v>
      </c>
      <c r="AH125" s="38" t="str">
        <f t="shared" si="70"/>
        <v xml:space="preserve"> </v>
      </c>
      <c r="AI125" s="1">
        <f t="shared" si="71"/>
        <v>74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984</v>
      </c>
      <c r="AP125" t="s">
        <v>1246</v>
      </c>
      <c r="AQ125" s="22">
        <v>38.09090702969835</v>
      </c>
      <c r="AR125" s="21" t="e">
        <v>#VALUE!</v>
      </c>
      <c r="AS125">
        <v>7.4727120067170416</v>
      </c>
      <c r="AT125">
        <v>-38.09090702969835</v>
      </c>
      <c r="AU125" t="e">
        <v>#VALUE!</v>
      </c>
      <c r="AV125" t="s">
        <v>2137</v>
      </c>
    </row>
    <row r="126" spans="1:48" x14ac:dyDescent="0.25">
      <c r="A126" s="14">
        <v>1.2899999999999974E-9</v>
      </c>
      <c r="B126" t="s">
        <v>982</v>
      </c>
      <c r="C126" s="4">
        <v>8</v>
      </c>
      <c r="D126" s="4">
        <v>0</v>
      </c>
      <c r="E126" s="4">
        <v>7</v>
      </c>
      <c r="F126" s="4">
        <v>15</v>
      </c>
      <c r="G126" s="4">
        <v>137</v>
      </c>
      <c r="H126" s="4">
        <v>130</v>
      </c>
      <c r="I126" s="34">
        <v>14026.4603514506</v>
      </c>
      <c r="J126" s="35">
        <v>21.307982297983937</v>
      </c>
      <c r="K126" s="35">
        <v>16.033547113961518</v>
      </c>
      <c r="L126" s="35" t="s">
        <v>1238</v>
      </c>
      <c r="M126" s="35" t="s">
        <v>1238</v>
      </c>
      <c r="N126" s="4">
        <v>6.101</v>
      </c>
      <c r="O126" s="4">
        <v>6.2891986062717731</v>
      </c>
      <c r="P126" s="35">
        <v>2.551538461538462</v>
      </c>
      <c r="Q126" s="36" t="str">
        <f t="shared" si="53"/>
        <v xml:space="preserve"> 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/>
      </c>
      <c r="V126" s="37" t="str">
        <f t="shared" si="58"/>
        <v/>
      </c>
      <c r="W126" s="37" t="str">
        <f t="shared" si="59"/>
        <v xml:space="preserve"> </v>
      </c>
      <c r="X126" s="37" t="str">
        <f t="shared" si="60"/>
        <v xml:space="preserve"> </v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 t="str">
        <f t="shared" si="67"/>
        <v xml:space="preserve"> </v>
      </c>
      <c r="AF126" s="1" t="str">
        <f t="shared" si="68"/>
        <v xml:space="preserve"> </v>
      </c>
      <c r="AG126" s="38">
        <f t="shared" si="69"/>
        <v>2.5515384628284621</v>
      </c>
      <c r="AH126" s="38" t="str">
        <f t="shared" si="70"/>
        <v xml:space="preserve"> </v>
      </c>
      <c r="AI126" s="1">
        <f t="shared" si="71"/>
        <v>83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982</v>
      </c>
      <c r="AP126" t="s">
        <v>1246</v>
      </c>
      <c r="AQ126" s="22">
        <v>-38.295591970558633</v>
      </c>
      <c r="AR126" s="21" t="e">
        <v>#VALUE!</v>
      </c>
      <c r="AS126">
        <v>5.3846153846153877</v>
      </c>
      <c r="AT126">
        <v>38.295591970558633</v>
      </c>
      <c r="AU126" t="e">
        <v>#VALUE!</v>
      </c>
      <c r="AV126" t="s">
        <v>2138</v>
      </c>
    </row>
    <row r="127" spans="1:48" x14ac:dyDescent="0.25">
      <c r="A127" s="14">
        <v>1.2999999999999974E-9</v>
      </c>
      <c r="B127" t="s">
        <v>995</v>
      </c>
      <c r="C127" s="4">
        <v>7</v>
      </c>
      <c r="D127" s="4">
        <v>0</v>
      </c>
      <c r="E127" s="4">
        <v>0</v>
      </c>
      <c r="F127" s="4">
        <v>7</v>
      </c>
      <c r="G127" s="4">
        <v>18</v>
      </c>
      <c r="H127" s="4">
        <v>13.76</v>
      </c>
      <c r="I127" s="34">
        <v>698.31039484728319</v>
      </c>
      <c r="J127" s="35" t="s">
        <v>1238</v>
      </c>
      <c r="K127" s="35">
        <v>17.916666666666664</v>
      </c>
      <c r="L127" s="35">
        <v>11.488136394527674</v>
      </c>
      <c r="M127" s="35">
        <v>5.4888423529411767</v>
      </c>
      <c r="N127" s="4">
        <v>-0.39800000000000002</v>
      </c>
      <c r="O127" s="4" t="s">
        <v>132</v>
      </c>
      <c r="P127" s="35" t="s">
        <v>137</v>
      </c>
      <c r="Q127" s="36">
        <f t="shared" si="53"/>
        <v>100.00000000129999</v>
      </c>
      <c r="R127" s="36" t="str">
        <f t="shared" si="54"/>
        <v xml:space="preserve"> </v>
      </c>
      <c r="S127" s="37">
        <f t="shared" si="55"/>
        <v>0.30813953618372103</v>
      </c>
      <c r="T127" s="37" t="str">
        <f t="shared" si="56"/>
        <v/>
      </c>
      <c r="U127" s="37" t="str">
        <f t="shared" si="57"/>
        <v xml:space="preserve"> </v>
      </c>
      <c r="V127" s="37" t="str">
        <f t="shared" si="58"/>
        <v xml:space="preserve"> </v>
      </c>
      <c r="W127" s="37" t="str">
        <f t="shared" si="59"/>
        <v/>
      </c>
      <c r="X127" s="37" t="str">
        <f t="shared" si="60"/>
        <v/>
      </c>
      <c r="Y127" s="1" t="str">
        <f t="shared" si="61"/>
        <v xml:space="preserve"> </v>
      </c>
      <c r="Z127" s="1" t="str">
        <f t="shared" si="62"/>
        <v xml:space="preserve"> </v>
      </c>
      <c r="AA127" s="1" t="str">
        <f t="shared" si="63"/>
        <v xml:space="preserve"> </v>
      </c>
      <c r="AB127" s="1" t="str">
        <f t="shared" si="64"/>
        <v xml:space="preserve"> </v>
      </c>
      <c r="AC127" s="1">
        <f t="shared" si="65"/>
        <v>37</v>
      </c>
      <c r="AD127" s="1" t="str">
        <f t="shared" si="66"/>
        <v xml:space="preserve"> </v>
      </c>
      <c r="AE127" s="1">
        <f t="shared" si="67"/>
        <v>6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995</v>
      </c>
      <c r="AP127" t="s">
        <v>1242</v>
      </c>
      <c r="AQ127" s="22" t="e">
        <v>#VALUE!</v>
      </c>
      <c r="AR127" s="21">
        <v>-5.9314569093536607</v>
      </c>
      <c r="AS127">
        <v>30.813953488372103</v>
      </c>
      <c r="AT127" t="e">
        <v>#VALUE!</v>
      </c>
      <c r="AU127">
        <v>5.9314569093536607</v>
      </c>
      <c r="AV127" t="s">
        <v>2139</v>
      </c>
    </row>
    <row r="128" spans="1:48" x14ac:dyDescent="0.25">
      <c r="A128" s="14">
        <v>1.3099999999999973E-9</v>
      </c>
      <c r="B128" t="s">
        <v>1155</v>
      </c>
      <c r="C128" s="4">
        <v>4</v>
      </c>
      <c r="D128" s="4">
        <v>1</v>
      </c>
      <c r="E128" s="4">
        <v>5</v>
      </c>
      <c r="F128" s="4">
        <v>10</v>
      </c>
      <c r="G128" s="4">
        <v>38</v>
      </c>
      <c r="H128" s="4">
        <v>38.03</v>
      </c>
      <c r="I128" s="34">
        <v>6837.6386283650691</v>
      </c>
      <c r="J128" s="35">
        <v>11.914160401002507</v>
      </c>
      <c r="K128" s="35">
        <v>11.052019761697181</v>
      </c>
      <c r="L128" s="35">
        <v>9.2208300258843838</v>
      </c>
      <c r="M128" s="35">
        <v>8.782825443786983</v>
      </c>
      <c r="N128" s="4">
        <v>3.1920000000000002</v>
      </c>
      <c r="O128" s="4">
        <v>0.37735849056603804</v>
      </c>
      <c r="P128" s="35">
        <v>5.9321588219826458</v>
      </c>
      <c r="Q128" s="36" t="str">
        <f t="shared" si="53"/>
        <v xml:space="preserve"> </v>
      </c>
      <c r="R128" s="36" t="str">
        <f t="shared" si="54"/>
        <v xml:space="preserve"> </v>
      </c>
      <c r="S128" s="37" t="str">
        <f t="shared" si="55"/>
        <v/>
      </c>
      <c r="T128" s="37" t="str">
        <f t="shared" si="56"/>
        <v/>
      </c>
      <c r="U128" s="37" t="str">
        <f t="shared" si="57"/>
        <v/>
      </c>
      <c r="V128" s="37" t="str">
        <f t="shared" si="58"/>
        <v/>
      </c>
      <c r="W128" s="37" t="str">
        <f t="shared" si="59"/>
        <v/>
      </c>
      <c r="X128" s="37" t="str">
        <f t="shared" si="60"/>
        <v/>
      </c>
      <c r="Y128" s="1" t="str">
        <f t="shared" si="61"/>
        <v xml:space="preserve"> </v>
      </c>
      <c r="Z128" s="1" t="str">
        <f t="shared" si="62"/>
        <v xml:space="preserve"> </v>
      </c>
      <c r="AA128" s="1" t="str">
        <f t="shared" si="63"/>
        <v xml:space="preserve"> </v>
      </c>
      <c r="AB128" s="1" t="str">
        <f t="shared" si="64"/>
        <v xml:space="preserve"> </v>
      </c>
      <c r="AC128" s="1" t="str">
        <f t="shared" si="65"/>
        <v xml:space="preserve"> 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>
        <f t="shared" si="69"/>
        <v>5.9321588232926459</v>
      </c>
      <c r="AH128" s="38" t="str">
        <f t="shared" si="70"/>
        <v xml:space="preserve"> </v>
      </c>
      <c r="AI128" s="1">
        <f t="shared" si="71"/>
        <v>20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1155</v>
      </c>
      <c r="AP128" t="s">
        <v>1246</v>
      </c>
      <c r="AQ128" s="22">
        <v>22.673304189635758</v>
      </c>
      <c r="AR128" s="21">
        <v>14.975247071341425</v>
      </c>
      <c r="AS128">
        <v>-7.8885090717861761E-2</v>
      </c>
      <c r="AT128">
        <v>-22.673304189635758</v>
      </c>
      <c r="AU128">
        <v>-14.975247071341425</v>
      </c>
      <c r="AV128" t="s">
        <v>2140</v>
      </c>
    </row>
    <row r="129" spans="1:48" x14ac:dyDescent="0.25">
      <c r="A129" s="14">
        <v>1.3199999999999973E-9</v>
      </c>
      <c r="B129" t="s">
        <v>1138</v>
      </c>
      <c r="C129" s="4">
        <v>6</v>
      </c>
      <c r="D129" s="4">
        <v>1</v>
      </c>
      <c r="E129" s="4">
        <v>6</v>
      </c>
      <c r="F129" s="4">
        <v>13</v>
      </c>
      <c r="G129" s="4">
        <v>15.850000381469727</v>
      </c>
      <c r="H129" s="4">
        <v>15.4</v>
      </c>
      <c r="I129" s="34">
        <v>1445.1875455819329</v>
      </c>
      <c r="J129" s="35" t="s">
        <v>1238</v>
      </c>
      <c r="K129" s="35" t="s">
        <v>1238</v>
      </c>
      <c r="L129" s="35">
        <v>33.448584681255944</v>
      </c>
      <c r="M129" s="35">
        <v>28.691664966333402</v>
      </c>
      <c r="N129" s="4" t="s">
        <v>132</v>
      </c>
      <c r="O129" s="4" t="s">
        <v>132</v>
      </c>
      <c r="P129" s="35">
        <v>1.9220779220779218</v>
      </c>
      <c r="Q129" s="36" t="str">
        <f t="shared" si="53"/>
        <v xml:space="preserve"> </v>
      </c>
      <c r="R129" s="36" t="str">
        <f t="shared" si="54"/>
        <v xml:space="preserve"> </v>
      </c>
      <c r="S129" s="37" t="str">
        <f t="shared" si="55"/>
        <v/>
      </c>
      <c r="T129" s="37" t="str">
        <f t="shared" si="56"/>
        <v/>
      </c>
      <c r="U129" s="37" t="str">
        <f t="shared" si="57"/>
        <v xml:space="preserve"> </v>
      </c>
      <c r="V129" s="37" t="str">
        <f t="shared" si="58"/>
        <v xml:space="preserve"> </v>
      </c>
      <c r="W129" s="37" t="str">
        <f t="shared" si="59"/>
        <v/>
      </c>
      <c r="X129" s="37" t="str">
        <f t="shared" si="60"/>
        <v/>
      </c>
      <c r="Y129" s="1" t="str">
        <f t="shared" si="61"/>
        <v xml:space="preserve"> </v>
      </c>
      <c r="Z129" s="1" t="str">
        <f t="shared" si="62"/>
        <v xml:space="preserve"> </v>
      </c>
      <c r="AA129" s="1" t="str">
        <f t="shared" si="63"/>
        <v xml:space="preserve"> </v>
      </c>
      <c r="AB129" s="1" t="str">
        <f t="shared" si="64"/>
        <v xml:space="preserve"> </v>
      </c>
      <c r="AC129" s="1" t="str">
        <f t="shared" si="65"/>
        <v xml:space="preserve"> 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 t="str">
        <f t="shared" si="69"/>
        <v xml:space="preserve"> </v>
      </c>
      <c r="AH129" s="38" t="str">
        <f t="shared" si="70"/>
        <v xml:space="preserve"> </v>
      </c>
      <c r="AI129" s="1" t="str">
        <f t="shared" si="71"/>
        <v xml:space="preserve"> 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1138</v>
      </c>
      <c r="AP129" t="s">
        <v>1254</v>
      </c>
      <c r="AQ129" s="22" t="e">
        <v>#VALUE!</v>
      </c>
      <c r="AR129" s="21">
        <v>-208.4275103600917</v>
      </c>
      <c r="AS129">
        <v>2.92208039915407</v>
      </c>
      <c r="AT129" t="e">
        <v>#VALUE!</v>
      </c>
      <c r="AU129">
        <v>208.4275103600917</v>
      </c>
      <c r="AV129" t="s">
        <v>2141</v>
      </c>
    </row>
    <row r="130" spans="1:48" x14ac:dyDescent="0.25">
      <c r="A130" s="14">
        <v>1.3299999999999973E-9</v>
      </c>
      <c r="B130" t="s">
        <v>1187</v>
      </c>
      <c r="C130" s="4">
        <v>4</v>
      </c>
      <c r="D130" s="4">
        <v>0</v>
      </c>
      <c r="E130" s="4">
        <v>10</v>
      </c>
      <c r="F130" s="4">
        <v>14</v>
      </c>
      <c r="G130" s="4">
        <v>5.4000000953674316</v>
      </c>
      <c r="H130" s="4">
        <v>4.4400000000000004</v>
      </c>
      <c r="I130" s="34">
        <v>1567.9476459942032</v>
      </c>
      <c r="J130" s="35" t="s">
        <v>1238</v>
      </c>
      <c r="K130" s="35">
        <v>18.822684082657457</v>
      </c>
      <c r="L130" s="35">
        <v>5.0950708127396442</v>
      </c>
      <c r="M130" s="35">
        <v>3.6978739946380697</v>
      </c>
      <c r="N130" s="4">
        <v>1.6E-2</v>
      </c>
      <c r="O130" s="4">
        <v>-73.333333333333329</v>
      </c>
      <c r="P130" s="35">
        <v>0</v>
      </c>
      <c r="Q130" s="36" t="str">
        <f t="shared" si="53"/>
        <v xml:space="preserve"> </v>
      </c>
      <c r="R130" s="36" t="str">
        <f t="shared" si="54"/>
        <v xml:space="preserve"> </v>
      </c>
      <c r="S130" s="37">
        <f t="shared" si="55"/>
        <v>0.21621623902536735</v>
      </c>
      <c r="T130" s="37" t="str">
        <f t="shared" si="56"/>
        <v/>
      </c>
      <c r="U130" s="37" t="str">
        <f t="shared" si="57"/>
        <v xml:space="preserve"> </v>
      </c>
      <c r="V130" s="37" t="str">
        <f t="shared" si="58"/>
        <v xml:space="preserve"> </v>
      </c>
      <c r="W130" s="37" t="str">
        <f t="shared" si="59"/>
        <v/>
      </c>
      <c r="X130" s="37">
        <f t="shared" si="60"/>
        <v>-0.53018639776340715</v>
      </c>
      <c r="Y130" s="1" t="str">
        <f t="shared" si="61"/>
        <v xml:space="preserve"> </v>
      </c>
      <c r="Z130" s="1" t="str">
        <f t="shared" si="62"/>
        <v xml:space="preserve"> </v>
      </c>
      <c r="AA130" s="1" t="str">
        <f t="shared" si="63"/>
        <v xml:space="preserve"> </v>
      </c>
      <c r="AB130" s="1">
        <f t="shared" si="64"/>
        <v>20</v>
      </c>
      <c r="AC130" s="1">
        <f t="shared" si="65"/>
        <v>60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 t="str">
        <f t="shared" si="69"/>
        <v xml:space="preserve"> </v>
      </c>
      <c r="AH130" s="38" t="str">
        <f t="shared" si="70"/>
        <v xml:space="preserve"> </v>
      </c>
      <c r="AI130" s="1" t="str">
        <f t="shared" si="71"/>
        <v xml:space="preserve"> </v>
      </c>
      <c r="AJ130" s="1" t="str">
        <f t="shared" si="72"/>
        <v xml:space="preserve"> </v>
      </c>
      <c r="AK130" s="25" t="str">
        <f t="shared" si="73"/>
        <v xml:space="preserve"> </v>
      </c>
      <c r="AL130" s="25">
        <f t="shared" si="74"/>
        <v>-73.333333332003335</v>
      </c>
      <c r="AM130" s="1" t="str">
        <f t="shared" si="75"/>
        <v xml:space="preserve"> </v>
      </c>
      <c r="AN130" s="1">
        <f t="shared" si="76"/>
        <v>5</v>
      </c>
      <c r="AO130" t="s">
        <v>1187</v>
      </c>
      <c r="AP130" t="s">
        <v>1242</v>
      </c>
      <c r="AQ130" s="22" t="e">
        <v>#VALUE!</v>
      </c>
      <c r="AR130" s="21">
        <v>53.018639776340713</v>
      </c>
      <c r="AS130">
        <v>21.621623769536736</v>
      </c>
      <c r="AT130" t="e">
        <v>#VALUE!</v>
      </c>
      <c r="AU130">
        <v>-53.018639776340713</v>
      </c>
      <c r="AV130" t="s">
        <v>2142</v>
      </c>
    </row>
    <row r="131" spans="1:48" x14ac:dyDescent="0.25">
      <c r="A131" s="14">
        <v>1.3399999999999972E-9</v>
      </c>
      <c r="B131" t="s">
        <v>1127</v>
      </c>
      <c r="C131" s="4">
        <v>3</v>
      </c>
      <c r="D131" s="4">
        <v>6</v>
      </c>
      <c r="E131" s="4">
        <v>14</v>
      </c>
      <c r="F131" s="4">
        <v>23</v>
      </c>
      <c r="G131" s="4">
        <v>39</v>
      </c>
      <c r="H131" s="4">
        <v>36.31</v>
      </c>
      <c r="I131" s="34">
        <v>20805.708005880737</v>
      </c>
      <c r="J131" s="35">
        <v>13.578908002991774</v>
      </c>
      <c r="K131" s="35">
        <v>15.49722577891592</v>
      </c>
      <c r="L131" s="35">
        <v>7.7976011421989737</v>
      </c>
      <c r="M131" s="35">
        <v>7.6311492849259093</v>
      </c>
      <c r="N131" s="4">
        <v>2.6739999999999999</v>
      </c>
      <c r="O131" s="4">
        <v>-6.3397548161120865</v>
      </c>
      <c r="P131" s="35">
        <v>2.5006885155604515</v>
      </c>
      <c r="Q131" s="36" t="str">
        <f t="shared" si="53"/>
        <v xml:space="preserve"> </v>
      </c>
      <c r="R131" s="36" t="str">
        <f t="shared" si="54"/>
        <v xml:space="preserve"> </v>
      </c>
      <c r="S131" s="37" t="str">
        <f t="shared" si="55"/>
        <v/>
      </c>
      <c r="T131" s="37" t="str">
        <f t="shared" si="56"/>
        <v/>
      </c>
      <c r="U131" s="37" t="str">
        <f t="shared" si="57"/>
        <v/>
      </c>
      <c r="V131" s="37" t="str">
        <f t="shared" si="58"/>
        <v/>
      </c>
      <c r="W131" s="37" t="str">
        <f t="shared" si="59"/>
        <v/>
      </c>
      <c r="X131" s="37" t="str">
        <f t="shared" si="60"/>
        <v/>
      </c>
      <c r="Y131" s="1" t="str">
        <f t="shared" si="61"/>
        <v xml:space="preserve"> </v>
      </c>
      <c r="Z131" s="1" t="str">
        <f t="shared" si="62"/>
        <v xml:space="preserve"> </v>
      </c>
      <c r="AA131" s="1" t="str">
        <f t="shared" si="63"/>
        <v xml:space="preserve"> </v>
      </c>
      <c r="AB131" s="1" t="str">
        <f t="shared" si="64"/>
        <v xml:space="preserve"> </v>
      </c>
      <c r="AC131" s="1" t="str">
        <f t="shared" si="65"/>
        <v xml:space="preserve"> </v>
      </c>
      <c r="AD131" s="1" t="str">
        <f t="shared" si="66"/>
        <v xml:space="preserve"> </v>
      </c>
      <c r="AE131" s="1" t="str">
        <f t="shared" si="67"/>
        <v xml:space="preserve"> </v>
      </c>
      <c r="AF131" s="1" t="str">
        <f t="shared" si="68"/>
        <v xml:space="preserve"> </v>
      </c>
      <c r="AG131" s="38">
        <f t="shared" si="69"/>
        <v>2.5006885169004516</v>
      </c>
      <c r="AH131" s="38" t="str">
        <f t="shared" si="70"/>
        <v xml:space="preserve"> </v>
      </c>
      <c r="AI131" s="1">
        <f t="shared" si="71"/>
        <v>85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1127</v>
      </c>
      <c r="AP131" t="s">
        <v>1295</v>
      </c>
      <c r="AQ131" s="22">
        <v>11.868562009966466</v>
      </c>
      <c r="AR131" s="21">
        <v>28.098760231934182</v>
      </c>
      <c r="AS131">
        <v>7.4084274304599296</v>
      </c>
      <c r="AT131">
        <v>-11.868562009966466</v>
      </c>
      <c r="AU131">
        <v>-28.098760231934182</v>
      </c>
      <c r="AV131" t="s">
        <v>2143</v>
      </c>
    </row>
    <row r="132" spans="1:48" x14ac:dyDescent="0.25">
      <c r="A132" s="14">
        <v>1.3499999999999972E-9</v>
      </c>
      <c r="B132" t="s">
        <v>969</v>
      </c>
      <c r="C132" s="4">
        <v>3</v>
      </c>
      <c r="D132" s="4">
        <v>1</v>
      </c>
      <c r="E132" s="4">
        <v>4</v>
      </c>
      <c r="F132" s="4">
        <v>8</v>
      </c>
      <c r="G132" s="4">
        <v>15.5</v>
      </c>
      <c r="H132" s="4">
        <v>15.24</v>
      </c>
      <c r="I132" s="34">
        <v>1536.1015612515941</v>
      </c>
      <c r="J132" s="35" t="s">
        <v>1238</v>
      </c>
      <c r="K132" s="35" t="s">
        <v>1238</v>
      </c>
      <c r="L132" s="35">
        <v>15.963473777453681</v>
      </c>
      <c r="M132" s="35">
        <v>14.571964993578174</v>
      </c>
      <c r="N132" s="4">
        <v>0.12</v>
      </c>
      <c r="O132" s="4">
        <v>-42.857142857142854</v>
      </c>
      <c r="P132" s="35">
        <v>4.7047244094488194</v>
      </c>
      <c r="Q132" s="36" t="str">
        <f t="shared" si="53"/>
        <v xml:space="preserve"> </v>
      </c>
      <c r="R132" s="36" t="str">
        <f t="shared" si="54"/>
        <v xml:space="preserve"> </v>
      </c>
      <c r="S132" s="37" t="str">
        <f t="shared" si="55"/>
        <v/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/>
      </c>
      <c r="X132" s="37" t="str">
        <f t="shared" si="60"/>
        <v/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 t="str">
        <f t="shared" si="65"/>
        <v xml:space="preserve"> </v>
      </c>
      <c r="AD132" s="1" t="str">
        <f t="shared" si="66"/>
        <v xml:space="preserve"> </v>
      </c>
      <c r="AE132" s="1" t="str">
        <f t="shared" si="67"/>
        <v xml:space="preserve"> </v>
      </c>
      <c r="AF132" s="1" t="str">
        <f t="shared" si="68"/>
        <v xml:space="preserve"> </v>
      </c>
      <c r="AG132" s="38">
        <f t="shared" si="69"/>
        <v>4.7047244107988195</v>
      </c>
      <c r="AH132" s="38" t="str">
        <f t="shared" si="70"/>
        <v xml:space="preserve"> </v>
      </c>
      <c r="AI132" s="1">
        <f t="shared" si="71"/>
        <v>43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969</v>
      </c>
      <c r="AP132" t="s">
        <v>1250</v>
      </c>
      <c r="AQ132" s="22" t="e">
        <v>#VALUE!</v>
      </c>
      <c r="AR132" s="21">
        <v>-47.198290175719769</v>
      </c>
      <c r="AS132">
        <v>1.7060367454068137</v>
      </c>
      <c r="AT132" t="e">
        <v>#VALUE!</v>
      </c>
      <c r="AU132">
        <v>47.198290175719769</v>
      </c>
      <c r="AV132" t="s">
        <v>2144</v>
      </c>
    </row>
    <row r="133" spans="1:48" x14ac:dyDescent="0.25">
      <c r="A133" s="14">
        <v>1.3599999999999972E-9</v>
      </c>
      <c r="B133" t="s">
        <v>1089</v>
      </c>
      <c r="C133" s="4">
        <v>5</v>
      </c>
      <c r="D133" s="4">
        <v>0</v>
      </c>
      <c r="E133" s="4">
        <v>12</v>
      </c>
      <c r="F133" s="4">
        <v>17</v>
      </c>
      <c r="G133" s="4">
        <v>25</v>
      </c>
      <c r="H133" s="4">
        <v>24.73</v>
      </c>
      <c r="I133" s="34">
        <v>7724.1252038071634</v>
      </c>
      <c r="J133" s="35">
        <v>18.024781341107872</v>
      </c>
      <c r="K133" s="35">
        <v>20.270491803278688</v>
      </c>
      <c r="L133" s="35">
        <v>14.697606122948722</v>
      </c>
      <c r="M133" s="35">
        <v>13.836982229353326</v>
      </c>
      <c r="N133" s="4">
        <v>1.3720000000000001</v>
      </c>
      <c r="O133" s="4">
        <v>-10.326797385620909</v>
      </c>
      <c r="P133" s="35">
        <v>7.0481196926809551</v>
      </c>
      <c r="Q133" s="36" t="str">
        <f t="shared" si="53"/>
        <v xml:space="preserve"> </v>
      </c>
      <c r="R133" s="36" t="str">
        <f t="shared" si="54"/>
        <v xml:space="preserve"> </v>
      </c>
      <c r="S133" s="37" t="str">
        <f t="shared" si="55"/>
        <v/>
      </c>
      <c r="T133" s="37" t="str">
        <f t="shared" si="56"/>
        <v/>
      </c>
      <c r="U133" s="37" t="str">
        <f t="shared" si="57"/>
        <v/>
      </c>
      <c r="V133" s="37" t="str">
        <f t="shared" si="58"/>
        <v/>
      </c>
      <c r="W133" s="37" t="str">
        <f t="shared" si="59"/>
        <v/>
      </c>
      <c r="X133" s="37" t="str">
        <f t="shared" si="60"/>
        <v/>
      </c>
      <c r="Y133" s="1" t="str">
        <f t="shared" si="61"/>
        <v xml:space="preserve"> </v>
      </c>
      <c r="Z133" s="1" t="str">
        <f t="shared" si="62"/>
        <v xml:space="preserve"> </v>
      </c>
      <c r="AA133" s="1" t="str">
        <f t="shared" si="63"/>
        <v xml:space="preserve"> </v>
      </c>
      <c r="AB133" s="1" t="str">
        <f t="shared" si="64"/>
        <v xml:space="preserve"> </v>
      </c>
      <c r="AC133" s="1" t="str">
        <f t="shared" si="65"/>
        <v xml:space="preserve"> </v>
      </c>
      <c r="AD133" s="1" t="str">
        <f t="shared" si="66"/>
        <v xml:space="preserve"> </v>
      </c>
      <c r="AE133" s="1" t="str">
        <f t="shared" si="67"/>
        <v xml:space="preserve"> </v>
      </c>
      <c r="AF133" s="1" t="str">
        <f t="shared" si="68"/>
        <v xml:space="preserve"> </v>
      </c>
      <c r="AG133" s="38">
        <f t="shared" si="69"/>
        <v>7.0481196940409552</v>
      </c>
      <c r="AH133" s="38" t="str">
        <f t="shared" si="70"/>
        <v xml:space="preserve"> </v>
      </c>
      <c r="AI133" s="1">
        <f t="shared" si="71"/>
        <v>9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1089</v>
      </c>
      <c r="AP133" t="s">
        <v>1295</v>
      </c>
      <c r="AQ133" s="22">
        <v>-16.986572020206971</v>
      </c>
      <c r="AR133" s="21">
        <v>-35.525796022532987</v>
      </c>
      <c r="AS133">
        <v>1.0917913465426698</v>
      </c>
      <c r="AT133">
        <v>16.986572020206971</v>
      </c>
      <c r="AU133">
        <v>35.525796022532987</v>
      </c>
      <c r="AV133" t="s">
        <v>2145</v>
      </c>
    </row>
    <row r="134" spans="1:48" x14ac:dyDescent="0.25">
      <c r="A134" s="14">
        <v>1.3699999999999971E-9</v>
      </c>
      <c r="B134" t="s">
        <v>1181</v>
      </c>
      <c r="C134" s="4">
        <v>7</v>
      </c>
      <c r="D134" s="4">
        <v>0</v>
      </c>
      <c r="E134" s="4">
        <v>2</v>
      </c>
      <c r="F134" s="4">
        <v>9</v>
      </c>
      <c r="G134" s="4">
        <v>23</v>
      </c>
      <c r="H134" s="4">
        <v>17.350000000000001</v>
      </c>
      <c r="I134" s="34">
        <v>770.84152528093648</v>
      </c>
      <c r="J134" s="35">
        <v>14.45073266622691</v>
      </c>
      <c r="K134" s="35">
        <v>11.721006083797297</v>
      </c>
      <c r="L134" s="35">
        <v>7.9383311053261094</v>
      </c>
      <c r="M134" s="35">
        <v>7.4076694131678877</v>
      </c>
      <c r="N134" s="4">
        <v>0.90600000000000003</v>
      </c>
      <c r="O134" s="4">
        <v>-9.5808383233532908</v>
      </c>
      <c r="P134" s="35">
        <v>4.4682534730400061</v>
      </c>
      <c r="Q134" s="36">
        <f t="shared" si="53"/>
        <v>77.777777779147769</v>
      </c>
      <c r="R134" s="36" t="str">
        <f t="shared" si="54"/>
        <v xml:space="preserve"> </v>
      </c>
      <c r="S134" s="37">
        <f t="shared" si="55"/>
        <v>0.32564841635559072</v>
      </c>
      <c r="T134" s="37" t="str">
        <f t="shared" si="56"/>
        <v/>
      </c>
      <c r="U134" s="37" t="str">
        <f t="shared" si="57"/>
        <v/>
      </c>
      <c r="V134" s="37" t="str">
        <f t="shared" si="58"/>
        <v/>
      </c>
      <c r="W134" s="37" t="str">
        <f t="shared" si="59"/>
        <v/>
      </c>
      <c r="X134" s="37" t="str">
        <f t="shared" si="60"/>
        <v/>
      </c>
      <c r="Y134" s="1" t="str">
        <f t="shared" si="61"/>
        <v xml:space="preserve"> </v>
      </c>
      <c r="Z134" s="1" t="str">
        <f t="shared" si="62"/>
        <v xml:space="preserve"> </v>
      </c>
      <c r="AA134" s="1" t="str">
        <f t="shared" si="63"/>
        <v xml:space="preserve"> </v>
      </c>
      <c r="AB134" s="1" t="str">
        <f t="shared" si="64"/>
        <v xml:space="preserve"> </v>
      </c>
      <c r="AC134" s="1">
        <f t="shared" si="65"/>
        <v>34</v>
      </c>
      <c r="AD134" s="1" t="str">
        <f t="shared" si="66"/>
        <v xml:space="preserve"> </v>
      </c>
      <c r="AE134" s="1">
        <f t="shared" si="67"/>
        <v>51</v>
      </c>
      <c r="AF134" s="1" t="str">
        <f t="shared" si="68"/>
        <v xml:space="preserve"> </v>
      </c>
      <c r="AG134" s="38">
        <f t="shared" si="69"/>
        <v>4.4682534744100062</v>
      </c>
      <c r="AH134" s="38" t="str">
        <f t="shared" si="70"/>
        <v xml:space="preserve"> </v>
      </c>
      <c r="AI134" s="1">
        <f t="shared" si="71"/>
        <v>50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1181</v>
      </c>
      <c r="AP134" t="s">
        <v>1242</v>
      </c>
      <c r="AQ134" s="22">
        <v>6.2101422586020361</v>
      </c>
      <c r="AR134" s="21">
        <v>26.801097189566548</v>
      </c>
      <c r="AS134">
        <v>32.564841498559069</v>
      </c>
      <c r="AT134">
        <v>-6.2101422586020361</v>
      </c>
      <c r="AU134">
        <v>-26.801097189566548</v>
      </c>
      <c r="AV134" t="s">
        <v>2146</v>
      </c>
    </row>
    <row r="135" spans="1:48" x14ac:dyDescent="0.25">
      <c r="A135" s="14">
        <v>1.3799999999999971E-9</v>
      </c>
      <c r="B135" t="s">
        <v>957</v>
      </c>
      <c r="C135" s="4">
        <v>7</v>
      </c>
      <c r="D135" s="4">
        <v>0</v>
      </c>
      <c r="E135" s="4">
        <v>3</v>
      </c>
      <c r="F135" s="4">
        <v>10</v>
      </c>
      <c r="G135" s="4">
        <v>7.5</v>
      </c>
      <c r="H135" s="4">
        <v>3.8</v>
      </c>
      <c r="I135" s="34">
        <v>3416.4090558234911</v>
      </c>
      <c r="J135" s="35" t="s">
        <v>1238</v>
      </c>
      <c r="K135" s="35" t="s">
        <v>1238</v>
      </c>
      <c r="L135" s="35" t="s">
        <v>1238</v>
      </c>
      <c r="M135" s="35" t="s">
        <v>1238</v>
      </c>
      <c r="N135" s="4">
        <v>-1.8000000000000002E-2</v>
      </c>
      <c r="O135" s="4">
        <v>39.999999999999993</v>
      </c>
      <c r="P135" s="35">
        <v>1.8483052096868815</v>
      </c>
      <c r="Q135" s="36" t="str">
        <f t="shared" si="53"/>
        <v xml:space="preserve"> </v>
      </c>
      <c r="R135" s="36" t="str">
        <f t="shared" si="54"/>
        <v xml:space="preserve"> </v>
      </c>
      <c r="S135" s="37">
        <f t="shared" si="55"/>
        <v>0.97368421190631593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4</v>
      </c>
      <c r="AD135" s="1" t="str">
        <f t="shared" si="66"/>
        <v xml:space="preserve"> </v>
      </c>
      <c r="AE135" s="1" t="str">
        <f t="shared" si="67"/>
        <v xml:space="preserve"> 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 t="str">
        <f t="shared" si="73"/>
        <v xml:space="preserve"> </v>
      </c>
      <c r="AL135" s="25" t="str">
        <f t="shared" si="74"/>
        <v xml:space="preserve"> </v>
      </c>
      <c r="AM135" s="1" t="str">
        <f t="shared" si="75"/>
        <v xml:space="preserve"> </v>
      </c>
      <c r="AN135" s="1" t="str">
        <f t="shared" si="76"/>
        <v xml:space="preserve"> </v>
      </c>
      <c r="AO135" t="s">
        <v>957</v>
      </c>
      <c r="AP135" t="s">
        <v>1242</v>
      </c>
      <c r="AQ135" s="22" t="e">
        <v>#VALUE!</v>
      </c>
      <c r="AR135" s="21" t="e">
        <v>#VALUE!</v>
      </c>
      <c r="AS135">
        <v>97.368421052631589</v>
      </c>
      <c r="AT135" t="e">
        <v>#VALUE!</v>
      </c>
      <c r="AU135" t="e">
        <v>#VALUE!</v>
      </c>
      <c r="AV135" t="s">
        <v>2147</v>
      </c>
    </row>
    <row r="136" spans="1:48" x14ac:dyDescent="0.25">
      <c r="A136" s="14">
        <v>1.3899999999999971E-9</v>
      </c>
      <c r="B136" t="s">
        <v>1167</v>
      </c>
      <c r="C136" s="4">
        <v>7</v>
      </c>
      <c r="D136" s="4">
        <v>1</v>
      </c>
      <c r="E136" s="4">
        <v>8</v>
      </c>
      <c r="F136" s="4">
        <v>16</v>
      </c>
      <c r="G136" s="4">
        <v>7.2319498062133789</v>
      </c>
      <c r="H136" s="4">
        <v>6.51</v>
      </c>
      <c r="I136" s="34">
        <v>6153.0638242335963</v>
      </c>
      <c r="J136" s="35">
        <v>18.060537444771629</v>
      </c>
      <c r="K136" s="35">
        <v>16.374887283259614</v>
      </c>
      <c r="L136" s="35">
        <v>5.7403639653558116</v>
      </c>
      <c r="M136" s="35">
        <v>5.4250143628878602</v>
      </c>
      <c r="N136" s="4">
        <v>0.27200000000000002</v>
      </c>
      <c r="O136" s="4">
        <v>172</v>
      </c>
      <c r="P136" s="35">
        <v>0</v>
      </c>
      <c r="Q136" s="36" t="str">
        <f t="shared" si="53"/>
        <v xml:space="preserve"> </v>
      </c>
      <c r="R136" s="36" t="str">
        <f t="shared" si="54"/>
        <v xml:space="preserve"> </v>
      </c>
      <c r="S136" s="37" t="str">
        <f t="shared" si="55"/>
        <v/>
      </c>
      <c r="T136" s="37" t="str">
        <f t="shared" si="56"/>
        <v/>
      </c>
      <c r="U136" s="37" t="str">
        <f t="shared" si="57"/>
        <v/>
      </c>
      <c r="V136" s="37" t="str">
        <f t="shared" si="58"/>
        <v/>
      </c>
      <c r="W136" s="37" t="str">
        <f t="shared" si="59"/>
        <v/>
      </c>
      <c r="X136" s="37">
        <f t="shared" si="60"/>
        <v>-0.47068428058553125</v>
      </c>
      <c r="Y136" s="1" t="str">
        <f t="shared" si="61"/>
        <v xml:space="preserve"> </v>
      </c>
      <c r="Z136" s="1" t="str">
        <f t="shared" si="62"/>
        <v xml:space="preserve"> </v>
      </c>
      <c r="AA136" s="1" t="str">
        <f t="shared" si="63"/>
        <v xml:space="preserve"> </v>
      </c>
      <c r="AB136" s="1">
        <f t="shared" si="64"/>
        <v>27</v>
      </c>
      <c r="AC136" s="1" t="str">
        <f t="shared" si="65"/>
        <v xml:space="preserve"> </v>
      </c>
      <c r="AD136" s="1" t="str">
        <f t="shared" si="66"/>
        <v xml:space="preserve"> </v>
      </c>
      <c r="AE136" s="1" t="str">
        <f t="shared" si="67"/>
        <v xml:space="preserve"> 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 t="str">
        <f t="shared" si="73"/>
        <v xml:space="preserve"> </v>
      </c>
      <c r="AL136" s="25" t="str">
        <f t="shared" si="74"/>
        <v xml:space="preserve"> </v>
      </c>
      <c r="AM136" s="1" t="str">
        <f t="shared" si="75"/>
        <v xml:space="preserve"> </v>
      </c>
      <c r="AN136" s="1" t="str">
        <f t="shared" si="76"/>
        <v xml:space="preserve"> </v>
      </c>
      <c r="AO136" t="s">
        <v>1167</v>
      </c>
      <c r="AP136" t="s">
        <v>1242</v>
      </c>
      <c r="AQ136" s="22">
        <v>-17.21864052174724</v>
      </c>
      <c r="AR136" s="21">
        <v>47.068428058553124</v>
      </c>
      <c r="AS136">
        <v>11.089858774399076</v>
      </c>
      <c r="AT136">
        <v>17.21864052174724</v>
      </c>
      <c r="AU136">
        <v>-47.068428058553124</v>
      </c>
      <c r="AV136" t="s">
        <v>2148</v>
      </c>
    </row>
    <row r="137" spans="1:48" x14ac:dyDescent="0.25">
      <c r="A137" s="14">
        <v>1.399999999999997E-9</v>
      </c>
      <c r="B137" t="s">
        <v>1041</v>
      </c>
      <c r="C137" s="4">
        <v>15</v>
      </c>
      <c r="D137" s="4">
        <v>0</v>
      </c>
      <c r="E137" s="4">
        <v>1</v>
      </c>
      <c r="F137" s="4">
        <v>16</v>
      </c>
      <c r="G137" s="4">
        <v>7</v>
      </c>
      <c r="H137" s="4">
        <v>3.6</v>
      </c>
      <c r="I137" s="34">
        <v>500.53531873632409</v>
      </c>
      <c r="J137" s="35" t="s">
        <v>1238</v>
      </c>
      <c r="K137" s="35" t="s">
        <v>1238</v>
      </c>
      <c r="L137" s="35">
        <v>4.2506078787904595</v>
      </c>
      <c r="M137" s="35">
        <v>3.8342545893144546</v>
      </c>
      <c r="N137" s="4">
        <v>8.7999999999999995E-2</v>
      </c>
      <c r="O137" s="4">
        <v>100</v>
      </c>
      <c r="P137" s="35" t="s">
        <v>137</v>
      </c>
      <c r="Q137" s="36">
        <f t="shared" si="53"/>
        <v>93.750000001399997</v>
      </c>
      <c r="R137" s="36" t="str">
        <f t="shared" si="54"/>
        <v xml:space="preserve"> </v>
      </c>
      <c r="S137" s="37">
        <f t="shared" si="55"/>
        <v>0.94444444584444442</v>
      </c>
      <c r="T137" s="37" t="str">
        <f t="shared" si="56"/>
        <v/>
      </c>
      <c r="U137" s="37" t="str">
        <f t="shared" si="57"/>
        <v xml:space="preserve"> </v>
      </c>
      <c r="V137" s="37" t="str">
        <f t="shared" si="58"/>
        <v xml:space="preserve"> </v>
      </c>
      <c r="W137" s="37" t="str">
        <f t="shared" si="59"/>
        <v/>
      </c>
      <c r="X137" s="37">
        <f t="shared" si="60"/>
        <v>-0.60805384799823892</v>
      </c>
      <c r="Y137" s="1" t="str">
        <f t="shared" si="61"/>
        <v xml:space="preserve"> </v>
      </c>
      <c r="Z137" s="1" t="str">
        <f t="shared" si="62"/>
        <v xml:space="preserve"> </v>
      </c>
      <c r="AA137" s="1" t="str">
        <f t="shared" si="63"/>
        <v xml:space="preserve"> </v>
      </c>
      <c r="AB137" s="1">
        <f t="shared" si="64"/>
        <v>12</v>
      </c>
      <c r="AC137" s="1">
        <f t="shared" si="65"/>
        <v>7</v>
      </c>
      <c r="AD137" s="1" t="str">
        <f t="shared" si="66"/>
        <v xml:space="preserve"> </v>
      </c>
      <c r="AE137" s="1">
        <f t="shared" si="67"/>
        <v>15</v>
      </c>
      <c r="AF137" s="1" t="str">
        <f t="shared" si="68"/>
        <v xml:space="preserve"> </v>
      </c>
      <c r="AG137" s="38" t="str">
        <f t="shared" si="69"/>
        <v xml:space="preserve"> </v>
      </c>
      <c r="AH137" s="38" t="str">
        <f t="shared" si="70"/>
        <v xml:space="preserve"> </v>
      </c>
      <c r="AI137" s="1" t="str">
        <f t="shared" si="71"/>
        <v xml:space="preserve"> 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1041</v>
      </c>
      <c r="AP137" t="s">
        <v>1295</v>
      </c>
      <c r="AQ137" s="22" t="e">
        <v>#VALUE!</v>
      </c>
      <c r="AR137" s="21">
        <v>60.805384799823891</v>
      </c>
      <c r="AS137">
        <v>94.444444444444443</v>
      </c>
      <c r="AT137" t="e">
        <v>#VALUE!</v>
      </c>
      <c r="AU137">
        <v>-60.805384799823891</v>
      </c>
      <c r="AV137" t="s">
        <v>2149</v>
      </c>
    </row>
    <row r="138" spans="1:48" x14ac:dyDescent="0.25">
      <c r="A138" s="14">
        <v>1.409999999999997E-9</v>
      </c>
      <c r="B138" t="s">
        <v>1107</v>
      </c>
      <c r="C138" s="4">
        <v>15</v>
      </c>
      <c r="D138" s="4">
        <v>0</v>
      </c>
      <c r="E138" s="4">
        <v>2</v>
      </c>
      <c r="F138" s="4">
        <v>17</v>
      </c>
      <c r="G138" s="4">
        <v>40</v>
      </c>
      <c r="H138" s="4">
        <v>33.58</v>
      </c>
      <c r="I138" s="34">
        <v>5381.321954895523</v>
      </c>
      <c r="J138" s="35">
        <v>15.892096545196402</v>
      </c>
      <c r="K138" s="35">
        <v>16.959595959595958</v>
      </c>
      <c r="L138" s="35">
        <v>11.212123973347822</v>
      </c>
      <c r="M138" s="35">
        <v>10.567785243438623</v>
      </c>
      <c r="N138" s="4">
        <v>2.113</v>
      </c>
      <c r="O138" s="4">
        <v>11.210526315789465</v>
      </c>
      <c r="P138" s="35">
        <v>5.8159618820726626</v>
      </c>
      <c r="Q138" s="36">
        <f t="shared" si="53"/>
        <v>88.235294119057059</v>
      </c>
      <c r="R138" s="36" t="str">
        <f t="shared" si="54"/>
        <v xml:space="preserve"> </v>
      </c>
      <c r="S138" s="37">
        <f t="shared" si="55"/>
        <v>0.19118523071315663</v>
      </c>
      <c r="T138" s="37" t="str">
        <f t="shared" si="56"/>
        <v/>
      </c>
      <c r="U138" s="37" t="str">
        <f t="shared" si="57"/>
        <v/>
      </c>
      <c r="V138" s="37" t="str">
        <f t="shared" si="58"/>
        <v/>
      </c>
      <c r="W138" s="37" t="str">
        <f t="shared" si="59"/>
        <v/>
      </c>
      <c r="X138" s="37" t="str">
        <f t="shared" si="60"/>
        <v/>
      </c>
      <c r="Y138" s="1" t="str">
        <f t="shared" si="61"/>
        <v xml:space="preserve"> </v>
      </c>
      <c r="Z138" s="1" t="str">
        <f t="shared" si="62"/>
        <v xml:space="preserve"> </v>
      </c>
      <c r="AA138" s="1" t="str">
        <f t="shared" si="63"/>
        <v xml:space="preserve"> </v>
      </c>
      <c r="AB138" s="1" t="str">
        <f t="shared" si="64"/>
        <v xml:space="preserve"> </v>
      </c>
      <c r="AC138" s="1">
        <f t="shared" si="65"/>
        <v>69</v>
      </c>
      <c r="AD138" s="1" t="str">
        <f t="shared" si="66"/>
        <v xml:space="preserve"> </v>
      </c>
      <c r="AE138" s="1">
        <f t="shared" si="67"/>
        <v>25</v>
      </c>
      <c r="AF138" s="1" t="str">
        <f t="shared" si="68"/>
        <v xml:space="preserve"> </v>
      </c>
      <c r="AG138" s="38">
        <f t="shared" si="69"/>
        <v>5.8159618834826627</v>
      </c>
      <c r="AH138" s="38" t="str">
        <f t="shared" si="70"/>
        <v xml:space="preserve"> </v>
      </c>
      <c r="AI138" s="1">
        <f t="shared" si="71"/>
        <v>24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1107</v>
      </c>
      <c r="AP138" t="s">
        <v>1295</v>
      </c>
      <c r="AQ138" s="22">
        <v>-3.1447684081825189</v>
      </c>
      <c r="AR138" s="21">
        <v>-3.386361961265516</v>
      </c>
      <c r="AS138">
        <v>19.118522930315663</v>
      </c>
      <c r="AT138">
        <v>3.1447684081825189</v>
      </c>
      <c r="AU138">
        <v>3.386361961265516</v>
      </c>
      <c r="AV138" t="s">
        <v>2150</v>
      </c>
    </row>
    <row r="139" spans="1:48" x14ac:dyDescent="0.25">
      <c r="A139" s="14">
        <v>1.419999999999997E-9</v>
      </c>
      <c r="B139" t="s">
        <v>1001</v>
      </c>
      <c r="C139" s="4">
        <v>6</v>
      </c>
      <c r="D139" s="4">
        <v>0</v>
      </c>
      <c r="E139" s="4">
        <v>8</v>
      </c>
      <c r="F139" s="4">
        <v>14</v>
      </c>
      <c r="G139" s="4">
        <v>68</v>
      </c>
      <c r="H139" s="4">
        <v>58.68</v>
      </c>
      <c r="I139" s="34">
        <v>9307.1923389499079</v>
      </c>
      <c r="J139" s="35">
        <v>17.662588729100897</v>
      </c>
      <c r="K139" s="35">
        <v>15.724470860744301</v>
      </c>
      <c r="L139" s="35">
        <v>9.6349806907805284</v>
      </c>
      <c r="M139" s="35">
        <v>8.9467747474747483</v>
      </c>
      <c r="N139" s="4">
        <v>2.5070000000000001</v>
      </c>
      <c r="O139" s="4">
        <v>84.338235294117652</v>
      </c>
      <c r="P139" s="35">
        <v>0.37940285200965435</v>
      </c>
      <c r="Q139" s="36" t="str">
        <f t="shared" si="53"/>
        <v xml:space="preserve"> </v>
      </c>
      <c r="R139" s="36" t="str">
        <f t="shared" si="54"/>
        <v xml:space="preserve"> </v>
      </c>
      <c r="S139" s="37">
        <f t="shared" si="55"/>
        <v>0.15882754061563731</v>
      </c>
      <c r="T139" s="37" t="str">
        <f t="shared" si="56"/>
        <v/>
      </c>
      <c r="U139" s="37" t="str">
        <f t="shared" si="57"/>
        <v/>
      </c>
      <c r="V139" s="37" t="str">
        <f t="shared" si="58"/>
        <v/>
      </c>
      <c r="W139" s="37" t="str">
        <f t="shared" si="59"/>
        <v/>
      </c>
      <c r="X139" s="37" t="str">
        <f t="shared" si="60"/>
        <v/>
      </c>
      <c r="Y139" s="1" t="str">
        <f t="shared" si="61"/>
        <v xml:space="preserve"> </v>
      </c>
      <c r="Z139" s="1" t="str">
        <f t="shared" si="62"/>
        <v xml:space="preserve"> </v>
      </c>
      <c r="AA139" s="1" t="str">
        <f t="shared" si="63"/>
        <v xml:space="preserve"> </v>
      </c>
      <c r="AB139" s="1" t="str">
        <f t="shared" si="64"/>
        <v xml:space="preserve"> </v>
      </c>
      <c r="AC139" s="1">
        <f t="shared" si="65"/>
        <v>82</v>
      </c>
      <c r="AD139" s="1" t="str">
        <f t="shared" si="66"/>
        <v xml:space="preserve"> </v>
      </c>
      <c r="AE139" s="1" t="str">
        <f t="shared" si="67"/>
        <v xml:space="preserve"> 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>
        <f t="shared" si="73"/>
        <v>84.338235295537658</v>
      </c>
      <c r="AL139" s="25" t="str">
        <f t="shared" si="74"/>
        <v xml:space="preserve"> </v>
      </c>
      <c r="AM139" s="1">
        <f t="shared" si="75"/>
        <v>4</v>
      </c>
      <c r="AN139" s="1" t="str">
        <f t="shared" si="76"/>
        <v xml:space="preserve"> </v>
      </c>
      <c r="AO139" t="s">
        <v>1001</v>
      </c>
      <c r="AP139" t="s">
        <v>1242</v>
      </c>
      <c r="AQ139" s="22">
        <v>-14.635826605442514</v>
      </c>
      <c r="AR139" s="21">
        <v>11.156387179207472</v>
      </c>
      <c r="AS139">
        <v>15.882753919563729</v>
      </c>
      <c r="AT139">
        <v>14.635826605442514</v>
      </c>
      <c r="AU139">
        <v>-11.156387179207472</v>
      </c>
      <c r="AV139" t="s">
        <v>2151</v>
      </c>
    </row>
    <row r="140" spans="1:48" x14ac:dyDescent="0.25">
      <c r="A140" s="14">
        <v>1.4299999999999969E-9</v>
      </c>
      <c r="B140" t="s">
        <v>1057</v>
      </c>
      <c r="C140" s="4">
        <v>8</v>
      </c>
      <c r="D140" s="4">
        <v>0</v>
      </c>
      <c r="E140" s="4">
        <v>5</v>
      </c>
      <c r="F140" s="4">
        <v>13</v>
      </c>
      <c r="G140" s="4">
        <v>21</v>
      </c>
      <c r="H140" s="4">
        <v>19.670000000000002</v>
      </c>
      <c r="I140" s="34">
        <v>1334.7891245870474</v>
      </c>
      <c r="J140" s="35">
        <v>9.2347417840375599</v>
      </c>
      <c r="K140" s="35">
        <v>11.849397590361447</v>
      </c>
      <c r="L140" s="35">
        <v>23.687372262773724</v>
      </c>
      <c r="M140" s="35">
        <v>22.026090556765965</v>
      </c>
      <c r="N140" s="4">
        <v>2.13</v>
      </c>
      <c r="O140" s="4">
        <v>8.6734693877550999</v>
      </c>
      <c r="P140" s="35">
        <v>3.3655312658871375</v>
      </c>
      <c r="Q140" s="36" t="str">
        <f t="shared" si="53"/>
        <v xml:space="preserve"> </v>
      </c>
      <c r="R140" s="36" t="str">
        <f t="shared" si="54"/>
        <v xml:space="preserve"> </v>
      </c>
      <c r="S140" s="37" t="str">
        <f t="shared" si="55"/>
        <v/>
      </c>
      <c r="T140" s="37" t="str">
        <f t="shared" si="56"/>
        <v/>
      </c>
      <c r="U140" s="37" t="str">
        <f t="shared" si="57"/>
        <v/>
      </c>
      <c r="V140" s="37">
        <f t="shared" si="58"/>
        <v>-0.40063584441800359</v>
      </c>
      <c r="W140" s="37" t="str">
        <f t="shared" si="59"/>
        <v/>
      </c>
      <c r="X140" s="37" t="str">
        <f t="shared" si="60"/>
        <v/>
      </c>
      <c r="Y140" s="1" t="str">
        <f t="shared" si="61"/>
        <v xml:space="preserve"> </v>
      </c>
      <c r="Z140" s="1">
        <f t="shared" si="62"/>
        <v>19</v>
      </c>
      <c r="AA140" s="1" t="str">
        <f t="shared" si="63"/>
        <v xml:space="preserve"> </v>
      </c>
      <c r="AB140" s="1" t="str">
        <f t="shared" si="64"/>
        <v xml:space="preserve"> </v>
      </c>
      <c r="AC140" s="1" t="str">
        <f t="shared" si="65"/>
        <v xml:space="preserve"> </v>
      </c>
      <c r="AD140" s="1" t="str">
        <f t="shared" si="66"/>
        <v xml:space="preserve"> </v>
      </c>
      <c r="AE140" s="1" t="str">
        <f t="shared" si="67"/>
        <v xml:space="preserve"> </v>
      </c>
      <c r="AF140" s="1" t="str">
        <f t="shared" si="68"/>
        <v xml:space="preserve"> </v>
      </c>
      <c r="AG140" s="38">
        <f t="shared" si="69"/>
        <v>3.3655312673171376</v>
      </c>
      <c r="AH140" s="38" t="str">
        <f t="shared" si="70"/>
        <v xml:space="preserve"> </v>
      </c>
      <c r="AI140" s="1">
        <f t="shared" si="71"/>
        <v>72</v>
      </c>
      <c r="AJ140" s="1" t="str">
        <f t="shared" si="72"/>
        <v xml:space="preserve"> </v>
      </c>
      <c r="AK140" s="25" t="str">
        <f t="shared" si="73"/>
        <v xml:space="preserve"> </v>
      </c>
      <c r="AL140" s="25" t="str">
        <f t="shared" si="74"/>
        <v xml:space="preserve"> </v>
      </c>
      <c r="AM140" s="1" t="str">
        <f t="shared" si="75"/>
        <v xml:space="preserve"> </v>
      </c>
      <c r="AN140" s="1" t="str">
        <f t="shared" si="76"/>
        <v xml:space="preserve"> </v>
      </c>
      <c r="AO140" t="s">
        <v>1057</v>
      </c>
      <c r="AP140" t="s">
        <v>1254</v>
      </c>
      <c r="AQ140" s="22">
        <v>40.063584441800359</v>
      </c>
      <c r="AR140" s="21">
        <v>-118.41992190701171</v>
      </c>
      <c r="AS140">
        <v>6.7615658362989217</v>
      </c>
      <c r="AT140">
        <v>-40.063584441800359</v>
      </c>
      <c r="AU140">
        <v>118.41992190701171</v>
      </c>
      <c r="AV140" t="s">
        <v>2152</v>
      </c>
    </row>
    <row r="141" spans="1:48" x14ac:dyDescent="0.25">
      <c r="A141" s="14">
        <v>1.4399999999999969E-9</v>
      </c>
      <c r="B141" t="s">
        <v>1043</v>
      </c>
      <c r="C141" s="4">
        <v>11</v>
      </c>
      <c r="D141" s="4">
        <v>0</v>
      </c>
      <c r="E141" s="4">
        <v>0</v>
      </c>
      <c r="F141" s="4">
        <v>11</v>
      </c>
      <c r="G141" s="4">
        <v>95</v>
      </c>
      <c r="H141" s="4">
        <v>82.72</v>
      </c>
      <c r="I141" s="34">
        <v>1633.8476977346629</v>
      </c>
      <c r="J141" s="35" t="s">
        <v>1238</v>
      </c>
      <c r="K141" s="35" t="s">
        <v>1238</v>
      </c>
      <c r="L141" s="35">
        <v>28.69553122578338</v>
      </c>
      <c r="M141" s="35">
        <v>26.288044269695646</v>
      </c>
      <c r="N141" s="4">
        <v>1.2</v>
      </c>
      <c r="O141" s="4">
        <v>23.966942148760328</v>
      </c>
      <c r="P141" s="35" t="s">
        <v>137</v>
      </c>
      <c r="Q141" s="36">
        <f t="shared" si="53"/>
        <v>100.00000000144</v>
      </c>
      <c r="R141" s="36" t="str">
        <f t="shared" si="54"/>
        <v xml:space="preserve"> </v>
      </c>
      <c r="S141" s="37" t="str">
        <f t="shared" si="55"/>
        <v/>
      </c>
      <c r="T141" s="37" t="str">
        <f t="shared" si="56"/>
        <v/>
      </c>
      <c r="U141" s="37" t="str">
        <f t="shared" si="57"/>
        <v xml:space="preserve"> </v>
      </c>
      <c r="V141" s="37" t="str">
        <f t="shared" si="58"/>
        <v xml:space="preserve"> </v>
      </c>
      <c r="W141" s="37" t="str">
        <f t="shared" si="59"/>
        <v/>
      </c>
      <c r="X141" s="37" t="str">
        <f t="shared" si="60"/>
        <v/>
      </c>
      <c r="Y141" s="1" t="str">
        <f t="shared" si="61"/>
        <v xml:space="preserve"> </v>
      </c>
      <c r="Z141" s="1" t="str">
        <f t="shared" si="62"/>
        <v xml:space="preserve"> </v>
      </c>
      <c r="AA141" s="1" t="str">
        <f t="shared" si="63"/>
        <v xml:space="preserve"> </v>
      </c>
      <c r="AB141" s="1" t="str">
        <f t="shared" si="64"/>
        <v xml:space="preserve"> </v>
      </c>
      <c r="AC141" s="1" t="str">
        <f t="shared" si="65"/>
        <v xml:space="preserve"> </v>
      </c>
      <c r="AD141" s="1" t="str">
        <f t="shared" si="66"/>
        <v xml:space="preserve"> </v>
      </c>
      <c r="AE141" s="1">
        <f t="shared" si="67"/>
        <v>5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1043</v>
      </c>
      <c r="AP141" t="s">
        <v>1293</v>
      </c>
      <c r="AQ141" s="22" t="e">
        <v>#VALUE!</v>
      </c>
      <c r="AR141" s="21">
        <v>-164.59987287259762</v>
      </c>
      <c r="AS141">
        <v>14.845261121856868</v>
      </c>
      <c r="AT141" t="e">
        <v>#VALUE!</v>
      </c>
      <c r="AU141">
        <v>164.59987287259762</v>
      </c>
      <c r="AV141" t="s">
        <v>2153</v>
      </c>
    </row>
    <row r="142" spans="1:48" x14ac:dyDescent="0.25">
      <c r="A142" s="14">
        <v>1.4499999999999969E-9</v>
      </c>
      <c r="B142" t="s">
        <v>1005</v>
      </c>
      <c r="C142" s="4">
        <v>9</v>
      </c>
      <c r="D142" s="4">
        <v>1</v>
      </c>
      <c r="E142" s="4">
        <v>3</v>
      </c>
      <c r="F142" s="4">
        <v>13</v>
      </c>
      <c r="G142" s="4">
        <v>73</v>
      </c>
      <c r="H142" s="4">
        <v>71.92</v>
      </c>
      <c r="I142" s="34">
        <v>19871.189292164087</v>
      </c>
      <c r="J142" s="35">
        <v>17.022485207100594</v>
      </c>
      <c r="K142" s="35">
        <v>15.263157894736842</v>
      </c>
      <c r="L142" s="35">
        <v>9.0064863797800498</v>
      </c>
      <c r="M142" s="35">
        <v>8.4082250705844146</v>
      </c>
      <c r="N142" s="4">
        <v>4.2249999999999996</v>
      </c>
      <c r="O142" s="4">
        <v>-8.1521739130434963</v>
      </c>
      <c r="P142" s="35">
        <v>1.8590100111234704</v>
      </c>
      <c r="Q142" s="36" t="str">
        <f t="shared" si="53"/>
        <v xml:space="preserve"> </v>
      </c>
      <c r="R142" s="36" t="str">
        <f t="shared" si="54"/>
        <v xml:space="preserve"> </v>
      </c>
      <c r="S142" s="37" t="str">
        <f t="shared" si="55"/>
        <v/>
      </c>
      <c r="T142" s="37" t="str">
        <f t="shared" si="56"/>
        <v/>
      </c>
      <c r="U142" s="37" t="str">
        <f t="shared" si="57"/>
        <v/>
      </c>
      <c r="V142" s="37" t="str">
        <f t="shared" si="58"/>
        <v/>
      </c>
      <c r="W142" s="37" t="str">
        <f t="shared" si="59"/>
        <v/>
      </c>
      <c r="X142" s="37" t="str">
        <f t="shared" si="60"/>
        <v/>
      </c>
      <c r="Y142" s="1" t="str">
        <f t="shared" si="61"/>
        <v xml:space="preserve"> </v>
      </c>
      <c r="Z142" s="1" t="str">
        <f t="shared" si="62"/>
        <v xml:space="preserve"> </v>
      </c>
      <c r="AA142" s="1" t="str">
        <f t="shared" si="63"/>
        <v xml:space="preserve"> </v>
      </c>
      <c r="AB142" s="1" t="str">
        <f t="shared" si="64"/>
        <v xml:space="preserve"> </v>
      </c>
      <c r="AC142" s="1" t="str">
        <f t="shared" si="65"/>
        <v xml:space="preserve"> 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1005</v>
      </c>
      <c r="AP142" t="s">
        <v>1239</v>
      </c>
      <c r="AQ142" s="22">
        <v>-10.481350866749661</v>
      </c>
      <c r="AR142" s="21">
        <v>16.951697727159786</v>
      </c>
      <c r="AS142">
        <v>1.5016685205784253</v>
      </c>
      <c r="AT142">
        <v>10.481350866749661</v>
      </c>
      <c r="AU142">
        <v>-16.951697727159786</v>
      </c>
      <c r="AV142" t="s">
        <v>2154</v>
      </c>
    </row>
    <row r="143" spans="1:48" x14ac:dyDescent="0.25">
      <c r="A143" s="14">
        <v>1.4599999999999968E-9</v>
      </c>
      <c r="B143" t="s">
        <v>1013</v>
      </c>
      <c r="C143" s="4">
        <v>0</v>
      </c>
      <c r="D143" s="4">
        <v>4</v>
      </c>
      <c r="E143" s="4">
        <v>7</v>
      </c>
      <c r="F143" s="4">
        <v>11</v>
      </c>
      <c r="G143" s="4">
        <v>44</v>
      </c>
      <c r="H143" s="4">
        <v>44.96</v>
      </c>
      <c r="I143" s="34">
        <v>1435.952043111311</v>
      </c>
      <c r="J143" s="35">
        <v>10.257814282454939</v>
      </c>
      <c r="K143" s="35">
        <v>9.463270890338876</v>
      </c>
      <c r="L143" s="35" t="s">
        <v>1238</v>
      </c>
      <c r="M143" s="35" t="s">
        <v>1238</v>
      </c>
      <c r="N143" s="4">
        <v>4.383</v>
      </c>
      <c r="O143" s="4">
        <v>-20.453720508166967</v>
      </c>
      <c r="P143" s="35">
        <v>6.0186832740213525</v>
      </c>
      <c r="Q143" s="36" t="str">
        <f t="shared" si="53"/>
        <v xml:space="preserve"> </v>
      </c>
      <c r="R143" s="36" t="str">
        <f t="shared" si="54"/>
        <v xml:space="preserve"> </v>
      </c>
      <c r="S143" s="37" t="str">
        <f t="shared" si="55"/>
        <v/>
      </c>
      <c r="T143" s="37" t="str">
        <f t="shared" si="56"/>
        <v/>
      </c>
      <c r="U143" s="37" t="str">
        <f t="shared" si="57"/>
        <v/>
      </c>
      <c r="V143" s="37">
        <f t="shared" si="58"/>
        <v>-0.33423518065791746</v>
      </c>
      <c r="W143" s="37" t="str">
        <f t="shared" si="59"/>
        <v xml:space="preserve"> </v>
      </c>
      <c r="X143" s="37" t="str">
        <f t="shared" si="60"/>
        <v xml:space="preserve"> </v>
      </c>
      <c r="Y143" s="1" t="str">
        <f t="shared" si="61"/>
        <v xml:space="preserve"> </v>
      </c>
      <c r="Z143" s="1">
        <f t="shared" si="62"/>
        <v>27</v>
      </c>
      <c r="AA143" s="1" t="str">
        <f t="shared" si="63"/>
        <v xml:space="preserve"> </v>
      </c>
      <c r="AB143" s="1" t="str">
        <f t="shared" si="64"/>
        <v xml:space="preserve"> </v>
      </c>
      <c r="AC143" s="1" t="str">
        <f t="shared" si="65"/>
        <v xml:space="preserve"> </v>
      </c>
      <c r="AD143" s="1" t="str">
        <f t="shared" si="66"/>
        <v xml:space="preserve"> </v>
      </c>
      <c r="AE143" s="1" t="str">
        <f t="shared" si="67"/>
        <v xml:space="preserve"> </v>
      </c>
      <c r="AF143" s="1" t="str">
        <f t="shared" si="68"/>
        <v xml:space="preserve"> </v>
      </c>
      <c r="AG143" s="38">
        <f t="shared" si="69"/>
        <v>6.0186832754813526</v>
      </c>
      <c r="AH143" s="38" t="str">
        <f t="shared" si="70"/>
        <v xml:space="preserve"> </v>
      </c>
      <c r="AI143" s="1">
        <f t="shared" si="71"/>
        <v>18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1013</v>
      </c>
      <c r="AP143" t="s">
        <v>1246</v>
      </c>
      <c r="AQ143" s="22">
        <v>33.423518065791747</v>
      </c>
      <c r="AR143" s="21" t="e">
        <v>#VALUE!</v>
      </c>
      <c r="AS143">
        <v>-2.1352313167259829</v>
      </c>
      <c r="AT143">
        <v>-33.423518065791747</v>
      </c>
      <c r="AU143" t="e">
        <v>#VALUE!</v>
      </c>
      <c r="AV143" t="s">
        <v>2155</v>
      </c>
    </row>
    <row r="144" spans="1:48" x14ac:dyDescent="0.25">
      <c r="A144" s="14">
        <v>1.4699999999999968E-9</v>
      </c>
      <c r="B144" t="s">
        <v>1079</v>
      </c>
      <c r="C144" s="4">
        <v>3</v>
      </c>
      <c r="D144" s="4">
        <v>0</v>
      </c>
      <c r="E144" s="4">
        <v>2</v>
      </c>
      <c r="F144" s="4">
        <v>5</v>
      </c>
      <c r="G144" s="4">
        <v>34.5</v>
      </c>
      <c r="H144" s="4">
        <v>27.23</v>
      </c>
      <c r="I144" s="34">
        <v>1315.0619154968754</v>
      </c>
      <c r="J144" s="35">
        <v>8.4696734059097984</v>
      </c>
      <c r="K144" s="35">
        <v>9.7145915090973958</v>
      </c>
      <c r="L144" s="35">
        <v>7.9392271662763472</v>
      </c>
      <c r="M144" s="35">
        <v>9.0401333333333334</v>
      </c>
      <c r="N144" s="4">
        <v>3.2149999999999999</v>
      </c>
      <c r="O144" s="4">
        <v>59.950248756218883</v>
      </c>
      <c r="P144" s="35">
        <v>8.0793242746970257</v>
      </c>
      <c r="Q144" s="36" t="str">
        <f t="shared" si="53"/>
        <v xml:space="preserve"> </v>
      </c>
      <c r="R144" s="36" t="str">
        <f t="shared" si="54"/>
        <v xml:space="preserve"> </v>
      </c>
      <c r="S144" s="37">
        <f t="shared" si="55"/>
        <v>0.266984944547488</v>
      </c>
      <c r="T144" s="37" t="str">
        <f t="shared" si="56"/>
        <v/>
      </c>
      <c r="U144" s="37" t="str">
        <f t="shared" si="57"/>
        <v/>
      </c>
      <c r="V144" s="37">
        <f t="shared" si="58"/>
        <v>-0.45029121899617031</v>
      </c>
      <c r="W144" s="37" t="str">
        <f t="shared" si="59"/>
        <v/>
      </c>
      <c r="X144" s="37" t="str">
        <f t="shared" si="60"/>
        <v/>
      </c>
      <c r="Y144" s="1" t="str">
        <f t="shared" si="61"/>
        <v xml:space="preserve"> </v>
      </c>
      <c r="Z144" s="1">
        <f t="shared" si="62"/>
        <v>10</v>
      </c>
      <c r="AA144" s="1" t="str">
        <f t="shared" si="63"/>
        <v xml:space="preserve"> </v>
      </c>
      <c r="AB144" s="1" t="str">
        <f t="shared" si="64"/>
        <v xml:space="preserve"> </v>
      </c>
      <c r="AC144" s="1">
        <f t="shared" si="65"/>
        <v>48</v>
      </c>
      <c r="AD144" s="1" t="str">
        <f t="shared" si="66"/>
        <v xml:space="preserve"> </v>
      </c>
      <c r="AE144" s="1" t="str">
        <f t="shared" si="67"/>
        <v xml:space="preserve"> </v>
      </c>
      <c r="AF144" s="1" t="str">
        <f t="shared" si="68"/>
        <v xml:space="preserve"> </v>
      </c>
      <c r="AG144" s="38">
        <f t="shared" si="69"/>
        <v>8.079324276167025</v>
      </c>
      <c r="AH144" s="38" t="str">
        <f t="shared" si="70"/>
        <v xml:space="preserve"> </v>
      </c>
      <c r="AI144" s="1">
        <f t="shared" si="71"/>
        <v>6</v>
      </c>
      <c r="AJ144" s="1" t="str">
        <f t="shared" si="72"/>
        <v xml:space="preserve"> </v>
      </c>
      <c r="AK144" s="25">
        <f t="shared" si="73"/>
        <v>59.950248757688883</v>
      </c>
      <c r="AL144" s="25" t="str">
        <f t="shared" si="74"/>
        <v xml:space="preserve"> </v>
      </c>
      <c r="AM144" s="1">
        <f t="shared" si="75"/>
        <v>10</v>
      </c>
      <c r="AN144" s="1" t="str">
        <f t="shared" si="76"/>
        <v xml:space="preserve"> </v>
      </c>
      <c r="AO144" t="s">
        <v>1079</v>
      </c>
      <c r="AP144" t="s">
        <v>1242</v>
      </c>
      <c r="AQ144" s="22">
        <v>45.029121899617031</v>
      </c>
      <c r="AR144" s="21">
        <v>26.792834662148834</v>
      </c>
      <c r="AS144">
        <v>26.698494307748799</v>
      </c>
      <c r="AT144">
        <v>-45.029121899617031</v>
      </c>
      <c r="AU144">
        <v>-26.792834662148834</v>
      </c>
      <c r="AV144" t="s">
        <v>2156</v>
      </c>
    </row>
    <row r="145" spans="1:48" x14ac:dyDescent="0.25">
      <c r="A145" s="14">
        <v>1.4799999999999968E-9</v>
      </c>
      <c r="B145" t="s">
        <v>1056</v>
      </c>
      <c r="C145" s="4">
        <v>3</v>
      </c>
      <c r="D145" s="4">
        <v>0</v>
      </c>
      <c r="E145" s="4">
        <v>2</v>
      </c>
      <c r="F145" s="4">
        <v>5</v>
      </c>
      <c r="G145" s="4">
        <v>47</v>
      </c>
      <c r="H145" s="4">
        <v>44.54</v>
      </c>
      <c r="I145" s="34">
        <v>2192.7949768840422</v>
      </c>
      <c r="J145" s="35">
        <v>5.5536159600997506</v>
      </c>
      <c r="K145" s="35">
        <v>5.7582417582417582</v>
      </c>
      <c r="L145" s="35">
        <v>4.2861091889813387</v>
      </c>
      <c r="M145" s="35">
        <v>4.39980900409277</v>
      </c>
      <c r="N145" s="4">
        <v>8.02</v>
      </c>
      <c r="O145" s="4">
        <v>-9.0702947845805078</v>
      </c>
      <c r="P145" s="35">
        <v>1.0776829815895823</v>
      </c>
      <c r="Q145" s="36" t="str">
        <f t="shared" si="53"/>
        <v xml:space="preserve"> </v>
      </c>
      <c r="R145" s="36" t="str">
        <f t="shared" si="54"/>
        <v xml:space="preserve"> </v>
      </c>
      <c r="S145" s="37" t="str">
        <f t="shared" si="55"/>
        <v/>
      </c>
      <c r="T145" s="37" t="str">
        <f t="shared" si="56"/>
        <v/>
      </c>
      <c r="U145" s="37" t="str">
        <f t="shared" si="57"/>
        <v/>
      </c>
      <c r="V145" s="37">
        <f t="shared" si="58"/>
        <v>-0.63955263523388339</v>
      </c>
      <c r="W145" s="37" t="str">
        <f t="shared" si="59"/>
        <v/>
      </c>
      <c r="X145" s="37">
        <f t="shared" si="60"/>
        <v>-0.60478029223465823</v>
      </c>
      <c r="Y145" s="1" t="str">
        <f t="shared" si="61"/>
        <v xml:space="preserve"> </v>
      </c>
      <c r="Z145" s="1">
        <f t="shared" si="62"/>
        <v>4</v>
      </c>
      <c r="AA145" s="1" t="str">
        <f t="shared" si="63"/>
        <v xml:space="preserve"> </v>
      </c>
      <c r="AB145" s="1">
        <f t="shared" si="64"/>
        <v>13</v>
      </c>
      <c r="AC145" s="1" t="str">
        <f t="shared" si="65"/>
        <v xml:space="preserve"> 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 t="str">
        <f t="shared" si="74"/>
        <v xml:space="preserve"> </v>
      </c>
      <c r="AM145" s="1" t="str">
        <f t="shared" si="75"/>
        <v xml:space="preserve"> </v>
      </c>
      <c r="AN145" s="1" t="str">
        <f t="shared" si="76"/>
        <v xml:space="preserve"> </v>
      </c>
      <c r="AO145" t="s">
        <v>1056</v>
      </c>
      <c r="AP145" t="s">
        <v>1248</v>
      </c>
      <c r="AQ145" s="22">
        <v>63.955263523388339</v>
      </c>
      <c r="AR145" s="21">
        <v>60.478029223465825</v>
      </c>
      <c r="AS145">
        <v>5.5231252806466014</v>
      </c>
      <c r="AT145">
        <v>-63.955263523388339</v>
      </c>
      <c r="AU145">
        <v>-60.478029223465825</v>
      </c>
      <c r="AV145" t="s">
        <v>2157</v>
      </c>
    </row>
    <row r="146" spans="1:48" x14ac:dyDescent="0.25">
      <c r="A146" s="14">
        <v>1.4899999999999967E-9</v>
      </c>
      <c r="B146" t="s">
        <v>1037</v>
      </c>
      <c r="C146" s="4">
        <v>23</v>
      </c>
      <c r="D146" s="4">
        <v>0</v>
      </c>
      <c r="E146" s="4">
        <v>3</v>
      </c>
      <c r="F146" s="4">
        <v>26</v>
      </c>
      <c r="G146" s="4">
        <v>8.5</v>
      </c>
      <c r="H146" s="4">
        <v>6.78</v>
      </c>
      <c r="I146" s="34">
        <v>3763.6797679526517</v>
      </c>
      <c r="J146" s="35">
        <v>20.06356479271712</v>
      </c>
      <c r="K146" s="35">
        <v>9.0232963353489684</v>
      </c>
      <c r="L146" s="35">
        <v>5.3489846205385678</v>
      </c>
      <c r="M146" s="35">
        <v>3.2408511017137771</v>
      </c>
      <c r="N146" s="4">
        <v>0.255</v>
      </c>
      <c r="O146" s="4">
        <v>-5.5555555555555598</v>
      </c>
      <c r="P146" s="35">
        <v>2.0132093812863734</v>
      </c>
      <c r="Q146" s="36">
        <f t="shared" si="53"/>
        <v>88.461538463028461</v>
      </c>
      <c r="R146" s="36" t="str">
        <f t="shared" si="54"/>
        <v xml:space="preserve"> </v>
      </c>
      <c r="S146" s="37">
        <f t="shared" si="55"/>
        <v>0.25368731712421833</v>
      </c>
      <c r="T146" s="37" t="str">
        <f t="shared" si="56"/>
        <v/>
      </c>
      <c r="U146" s="37" t="str">
        <f t="shared" si="57"/>
        <v/>
      </c>
      <c r="V146" s="37" t="str">
        <f t="shared" si="58"/>
        <v/>
      </c>
      <c r="W146" s="37" t="str">
        <f t="shared" si="59"/>
        <v/>
      </c>
      <c r="X146" s="37">
        <f t="shared" si="60"/>
        <v>-0.50677314894234149</v>
      </c>
      <c r="Y146" s="1" t="str">
        <f t="shared" si="61"/>
        <v xml:space="preserve"> </v>
      </c>
      <c r="Z146" s="1" t="str">
        <f t="shared" si="62"/>
        <v xml:space="preserve"> </v>
      </c>
      <c r="AA146" s="1" t="str">
        <f t="shared" si="63"/>
        <v xml:space="preserve"> </v>
      </c>
      <c r="AB146" s="1">
        <f t="shared" si="64"/>
        <v>22</v>
      </c>
      <c r="AC146" s="1">
        <f t="shared" si="65"/>
        <v>52</v>
      </c>
      <c r="AD146" s="1" t="str">
        <f t="shared" si="66"/>
        <v xml:space="preserve"> </v>
      </c>
      <c r="AE146" s="1">
        <f t="shared" si="67"/>
        <v>24</v>
      </c>
      <c r="AF146" s="1" t="str">
        <f t="shared" si="68"/>
        <v xml:space="preserve"> </v>
      </c>
      <c r="AG146" s="38">
        <f t="shared" si="69"/>
        <v>2.0132093827763735</v>
      </c>
      <c r="AH146" s="38" t="str">
        <f t="shared" si="70"/>
        <v xml:space="preserve"> </v>
      </c>
      <c r="AI146" s="1">
        <f t="shared" si="71"/>
        <v>91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1037</v>
      </c>
      <c r="AP146" t="s">
        <v>1242</v>
      </c>
      <c r="AQ146" s="22">
        <v>-30.218925998967162</v>
      </c>
      <c r="AR146" s="21">
        <v>50.677314894234151</v>
      </c>
      <c r="AS146">
        <v>25.368731563421832</v>
      </c>
      <c r="AT146">
        <v>30.218925998967162</v>
      </c>
      <c r="AU146">
        <v>-50.677314894234151</v>
      </c>
      <c r="AV146" t="s">
        <v>2158</v>
      </c>
    </row>
    <row r="147" spans="1:48" x14ac:dyDescent="0.25">
      <c r="A147" s="14">
        <v>1.4999999999999967E-9</v>
      </c>
      <c r="B147" t="s">
        <v>1170</v>
      </c>
      <c r="C147" s="4">
        <v>11</v>
      </c>
      <c r="D147" s="4">
        <v>0</v>
      </c>
      <c r="E147" s="4">
        <v>0</v>
      </c>
      <c r="F147" s="4">
        <v>11</v>
      </c>
      <c r="G147" s="4">
        <v>19.5</v>
      </c>
      <c r="H147" s="4">
        <v>14.83</v>
      </c>
      <c r="I147" s="34">
        <v>966.70857358994158</v>
      </c>
      <c r="J147" s="35" t="s">
        <v>1238</v>
      </c>
      <c r="K147" s="35">
        <v>39.967014221649116</v>
      </c>
      <c r="L147" s="35" t="s">
        <v>1238</v>
      </c>
      <c r="M147" s="35" t="s">
        <v>1238</v>
      </c>
      <c r="N147" s="4">
        <v>-0.05</v>
      </c>
      <c r="O147" s="4">
        <v>35.897435897435891</v>
      </c>
      <c r="P147" s="35" t="s">
        <v>137</v>
      </c>
      <c r="Q147" s="36">
        <f t="shared" si="53"/>
        <v>100.0000000015</v>
      </c>
      <c r="R147" s="36" t="str">
        <f t="shared" si="54"/>
        <v xml:space="preserve"> </v>
      </c>
      <c r="S147" s="37">
        <f t="shared" si="55"/>
        <v>0.31490222671915047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 xml:space="preserve"> </v>
      </c>
      <c r="X147" s="37" t="str">
        <f t="shared" si="60"/>
        <v xml:space="preserve"> </v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35</v>
      </c>
      <c r="AD147" s="1" t="str">
        <f t="shared" si="66"/>
        <v xml:space="preserve"> </v>
      </c>
      <c r="AE147" s="1">
        <f t="shared" si="67"/>
        <v>4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 t="str">
        <f t="shared" si="74"/>
        <v xml:space="preserve"> </v>
      </c>
      <c r="AM147" s="1" t="str">
        <f t="shared" si="75"/>
        <v xml:space="preserve"> </v>
      </c>
      <c r="AN147" s="1" t="str">
        <f t="shared" si="76"/>
        <v xml:space="preserve"> </v>
      </c>
      <c r="AO147" t="s">
        <v>1170</v>
      </c>
      <c r="AP147" t="s">
        <v>1242</v>
      </c>
      <c r="AQ147" s="22" t="e">
        <v>#VALUE!</v>
      </c>
      <c r="AR147" s="21" t="e">
        <v>#VALUE!</v>
      </c>
      <c r="AS147">
        <v>31.490222521915044</v>
      </c>
      <c r="AT147" t="e">
        <v>#VALUE!</v>
      </c>
      <c r="AU147" t="e">
        <v>#VALUE!</v>
      </c>
      <c r="AV147" t="s">
        <v>2159</v>
      </c>
    </row>
    <row r="148" spans="1:48" x14ac:dyDescent="0.25">
      <c r="A148" s="14">
        <v>1.5099999999999966E-9</v>
      </c>
      <c r="B148" t="s">
        <v>986</v>
      </c>
      <c r="C148" s="4">
        <v>9</v>
      </c>
      <c r="D148" s="4">
        <v>1</v>
      </c>
      <c r="E148" s="4">
        <v>9</v>
      </c>
      <c r="F148" s="4">
        <v>19</v>
      </c>
      <c r="G148" s="4">
        <v>7</v>
      </c>
      <c r="H148" s="4">
        <v>6.59</v>
      </c>
      <c r="I148" s="34">
        <v>1487.9106813938156</v>
      </c>
      <c r="J148" s="35" t="s">
        <v>1238</v>
      </c>
      <c r="K148" s="35">
        <v>28.777292576419214</v>
      </c>
      <c r="L148" s="35">
        <v>5.5745657439128653</v>
      </c>
      <c r="M148" s="35">
        <v>6.6209472501826667</v>
      </c>
      <c r="N148" s="4">
        <v>-6.6000000000000003E-2</v>
      </c>
      <c r="O148" s="4">
        <v>91.315789473684205</v>
      </c>
      <c r="P148" s="35" t="s">
        <v>137</v>
      </c>
      <c r="Q148" s="36" t="str">
        <f t="shared" si="53"/>
        <v xml:space="preserve"> </v>
      </c>
      <c r="R148" s="36" t="str">
        <f t="shared" si="54"/>
        <v xml:space="preserve"> </v>
      </c>
      <c r="S148" s="37" t="str">
        <f t="shared" si="55"/>
        <v/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/>
      </c>
      <c r="X148" s="37">
        <f t="shared" si="60"/>
        <v>-0.48597244095138237</v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>
        <f t="shared" si="64"/>
        <v>25</v>
      </c>
      <c r="AC148" s="1" t="str">
        <f t="shared" si="65"/>
        <v xml:space="preserve"> </v>
      </c>
      <c r="AD148" s="1" t="str">
        <f t="shared" si="66"/>
        <v xml:space="preserve"> </v>
      </c>
      <c r="AE148" s="1" t="str">
        <f t="shared" si="67"/>
        <v xml:space="preserve"> 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>
        <f t="shared" si="73"/>
        <v>91.315789475194208</v>
      </c>
      <c r="AL148" s="25" t="str">
        <f t="shared" si="74"/>
        <v xml:space="preserve"> </v>
      </c>
      <c r="AM148" s="1">
        <f t="shared" si="75"/>
        <v>2</v>
      </c>
      <c r="AN148" s="1" t="str">
        <f t="shared" si="76"/>
        <v xml:space="preserve"> </v>
      </c>
      <c r="AO148" t="s">
        <v>986</v>
      </c>
      <c r="AP148" t="s">
        <v>1295</v>
      </c>
      <c r="AQ148" s="22" t="e">
        <v>#VALUE!</v>
      </c>
      <c r="AR148" s="21">
        <v>48.597244095138237</v>
      </c>
      <c r="AS148">
        <v>6.221547799696503</v>
      </c>
      <c r="AT148" t="e">
        <v>#VALUE!</v>
      </c>
      <c r="AU148">
        <v>-48.597244095138237</v>
      </c>
      <c r="AV148" t="s">
        <v>2160</v>
      </c>
    </row>
    <row r="149" spans="1:48" x14ac:dyDescent="0.25">
      <c r="A149" s="14">
        <v>1.5199999999999966E-9</v>
      </c>
      <c r="B149" t="s">
        <v>970</v>
      </c>
      <c r="C149" s="4">
        <v>15</v>
      </c>
      <c r="D149" s="4">
        <v>0</v>
      </c>
      <c r="E149" s="4">
        <v>3</v>
      </c>
      <c r="F149" s="4">
        <v>18</v>
      </c>
      <c r="G149" s="4">
        <v>28.5</v>
      </c>
      <c r="H149" s="4">
        <v>24.15</v>
      </c>
      <c r="I149" s="34">
        <v>35670.819982144174</v>
      </c>
      <c r="J149" s="35">
        <v>8.1781239417541478</v>
      </c>
      <c r="K149" s="35">
        <v>7.6739752144899898</v>
      </c>
      <c r="L149" s="35" t="s">
        <v>1238</v>
      </c>
      <c r="M149" s="35" t="s">
        <v>1238</v>
      </c>
      <c r="N149" s="4">
        <v>2.9529999999999998</v>
      </c>
      <c r="O149" s="4">
        <v>7.7737226277372118</v>
      </c>
      <c r="P149" s="35">
        <v>4.4596273291925463</v>
      </c>
      <c r="Q149" s="36">
        <f t="shared" si="53"/>
        <v>83.333333334853322</v>
      </c>
      <c r="R149" s="36" t="str">
        <f t="shared" si="54"/>
        <v xml:space="preserve"> </v>
      </c>
      <c r="S149" s="37">
        <f t="shared" si="55"/>
        <v>0.18012422512248447</v>
      </c>
      <c r="T149" s="37" t="str">
        <f t="shared" si="56"/>
        <v/>
      </c>
      <c r="U149" s="37" t="str">
        <f t="shared" si="57"/>
        <v/>
      </c>
      <c r="V149" s="37">
        <f t="shared" si="58"/>
        <v>-0.46921370784107597</v>
      </c>
      <c r="W149" s="37" t="str">
        <f t="shared" si="59"/>
        <v xml:space="preserve"> </v>
      </c>
      <c r="X149" s="37" t="str">
        <f t="shared" si="60"/>
        <v xml:space="preserve"> </v>
      </c>
      <c r="Y149" s="1" t="str">
        <f t="shared" si="61"/>
        <v xml:space="preserve"> </v>
      </c>
      <c r="Z149" s="1">
        <f t="shared" si="62"/>
        <v>7</v>
      </c>
      <c r="AA149" s="1" t="str">
        <f t="shared" si="63"/>
        <v xml:space="preserve"> </v>
      </c>
      <c r="AB149" s="1" t="str">
        <f t="shared" si="64"/>
        <v xml:space="preserve"> </v>
      </c>
      <c r="AC149" s="1">
        <f t="shared" si="65"/>
        <v>72</v>
      </c>
      <c r="AD149" s="1" t="str">
        <f t="shared" si="66"/>
        <v xml:space="preserve"> </v>
      </c>
      <c r="AE149" s="1">
        <f t="shared" si="67"/>
        <v>34</v>
      </c>
      <c r="AF149" s="1" t="str">
        <f t="shared" si="68"/>
        <v xml:space="preserve"> </v>
      </c>
      <c r="AG149" s="38">
        <f t="shared" si="69"/>
        <v>4.4596273307125465</v>
      </c>
      <c r="AH149" s="38" t="str">
        <f t="shared" si="70"/>
        <v xml:space="preserve"> </v>
      </c>
      <c r="AI149" s="1">
        <f t="shared" si="71"/>
        <v>51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970</v>
      </c>
      <c r="AP149" t="s">
        <v>1246</v>
      </c>
      <c r="AQ149" s="22">
        <v>46.921370784107594</v>
      </c>
      <c r="AR149" s="21" t="e">
        <v>#VALUE!</v>
      </c>
      <c r="AS149">
        <v>18.012422360248447</v>
      </c>
      <c r="AT149">
        <v>-46.921370784107594</v>
      </c>
      <c r="AU149" t="e">
        <v>#VALUE!</v>
      </c>
      <c r="AV149" t="s">
        <v>2161</v>
      </c>
    </row>
    <row r="150" spans="1:48" x14ac:dyDescent="0.25">
      <c r="A150" s="14">
        <v>1.5299999999999966E-9</v>
      </c>
      <c r="B150" t="s">
        <v>1077</v>
      </c>
      <c r="C150" s="4">
        <v>5</v>
      </c>
      <c r="D150" s="4">
        <v>1</v>
      </c>
      <c r="E150" s="4">
        <v>1</v>
      </c>
      <c r="F150" s="4">
        <v>7</v>
      </c>
      <c r="G150" s="4">
        <v>40</v>
      </c>
      <c r="H150" s="4">
        <v>31.5</v>
      </c>
      <c r="I150" s="34">
        <v>2959.5816348200838</v>
      </c>
      <c r="J150" s="35">
        <v>26.877133105802049</v>
      </c>
      <c r="K150" s="35">
        <v>21.95121951219512</v>
      </c>
      <c r="L150" s="35">
        <v>11.101900485436893</v>
      </c>
      <c r="M150" s="35">
        <v>9.7978998913958524</v>
      </c>
      <c r="N150" s="4">
        <v>1.1719999999999999</v>
      </c>
      <c r="O150" s="4">
        <v>-3.9344262295082006</v>
      </c>
      <c r="P150" s="35">
        <v>1.8412698412698409</v>
      </c>
      <c r="Q150" s="36">
        <f t="shared" si="53"/>
        <v>71.428571430101428</v>
      </c>
      <c r="R150" s="36" t="str">
        <f t="shared" si="54"/>
        <v xml:space="preserve"> </v>
      </c>
      <c r="S150" s="37">
        <f t="shared" si="55"/>
        <v>0.26984127137126979</v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>
        <f t="shared" si="65"/>
        <v>46</v>
      </c>
      <c r="AD150" s="1" t="str">
        <f t="shared" si="66"/>
        <v xml:space="preserve"> </v>
      </c>
      <c r="AE150" s="1">
        <f t="shared" si="67"/>
        <v>67</v>
      </c>
      <c r="AF150" s="1" t="str">
        <f t="shared" si="68"/>
        <v xml:space="preserve"> </v>
      </c>
      <c r="AG150" s="38" t="str">
        <f t="shared" si="69"/>
        <v xml:space="preserve"> </v>
      </c>
      <c r="AH150" s="38" t="str">
        <f t="shared" si="70"/>
        <v xml:space="preserve"> </v>
      </c>
      <c r="AI150" s="1" t="str">
        <f t="shared" si="71"/>
        <v xml:space="preserve"> 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1077</v>
      </c>
      <c r="AP150" t="s">
        <v>1239</v>
      </c>
      <c r="AQ150" s="22">
        <v>-74.441154556904138</v>
      </c>
      <c r="AR150" s="21">
        <v>-2.369997404034363</v>
      </c>
      <c r="AS150">
        <v>26.984126984126977</v>
      </c>
      <c r="AT150">
        <v>74.441154556904138</v>
      </c>
      <c r="AU150">
        <v>2.369997404034363</v>
      </c>
      <c r="AV150" t="s">
        <v>2162</v>
      </c>
    </row>
    <row r="151" spans="1:48" x14ac:dyDescent="0.25">
      <c r="A151" s="14">
        <v>1.5399999999999965E-9</v>
      </c>
      <c r="B151" t="s">
        <v>1156</v>
      </c>
      <c r="C151" s="4">
        <v>7</v>
      </c>
      <c r="D151" s="4">
        <v>1</v>
      </c>
      <c r="E151" s="4">
        <v>11</v>
      </c>
      <c r="F151" s="4">
        <v>19</v>
      </c>
      <c r="G151" s="4">
        <v>73.44720458984375</v>
      </c>
      <c r="H151" s="4">
        <v>71.319999999999993</v>
      </c>
      <c r="I151" s="34">
        <v>16805.320073466228</v>
      </c>
      <c r="J151" s="35">
        <v>8.6441203237358675</v>
      </c>
      <c r="K151" s="35">
        <v>7.9448321723619006</v>
      </c>
      <c r="L151" s="35">
        <v>5.4328986806074191</v>
      </c>
      <c r="M151" s="35">
        <v>5.4272862964213759</v>
      </c>
      <c r="N151" s="4">
        <v>6.226</v>
      </c>
      <c r="O151" s="4">
        <v>-7.2131147540983616</v>
      </c>
      <c r="P151" s="35">
        <v>2.5567514683781756</v>
      </c>
      <c r="Q151" s="36" t="str">
        <f t="shared" si="53"/>
        <v xml:space="preserve"> </v>
      </c>
      <c r="R151" s="36" t="str">
        <f t="shared" si="54"/>
        <v xml:space="preserve"> </v>
      </c>
      <c r="S151" s="37" t="str">
        <f t="shared" si="55"/>
        <v/>
      </c>
      <c r="T151" s="37" t="str">
        <f t="shared" si="56"/>
        <v/>
      </c>
      <c r="U151" s="37" t="str">
        <f t="shared" si="57"/>
        <v/>
      </c>
      <c r="V151" s="37">
        <f t="shared" si="58"/>
        <v>-0.43896905839418865</v>
      </c>
      <c r="W151" s="37" t="str">
        <f t="shared" si="59"/>
        <v/>
      </c>
      <c r="X151" s="37">
        <f t="shared" si="60"/>
        <v>-0.49903548085327987</v>
      </c>
      <c r="Y151" s="1" t="str">
        <f t="shared" si="61"/>
        <v xml:space="preserve"> </v>
      </c>
      <c r="Z151" s="1">
        <f t="shared" si="62"/>
        <v>12</v>
      </c>
      <c r="AA151" s="1" t="str">
        <f t="shared" si="63"/>
        <v xml:space="preserve"> </v>
      </c>
      <c r="AB151" s="1">
        <f t="shared" si="64"/>
        <v>24</v>
      </c>
      <c r="AC151" s="1" t="str">
        <f t="shared" si="65"/>
        <v xml:space="preserve"> </v>
      </c>
      <c r="AD151" s="1" t="str">
        <f t="shared" si="66"/>
        <v xml:space="preserve"> </v>
      </c>
      <c r="AE151" s="1" t="str">
        <f t="shared" si="67"/>
        <v xml:space="preserve"> </v>
      </c>
      <c r="AF151" s="1" t="str">
        <f t="shared" si="68"/>
        <v xml:space="preserve"> </v>
      </c>
      <c r="AG151" s="38">
        <f t="shared" si="69"/>
        <v>2.5567514699181757</v>
      </c>
      <c r="AH151" s="38" t="str">
        <f t="shared" si="70"/>
        <v xml:space="preserve"> </v>
      </c>
      <c r="AI151" s="1">
        <f t="shared" si="71"/>
        <v>82</v>
      </c>
      <c r="AJ151" s="1" t="str">
        <f t="shared" si="72"/>
        <v xml:space="preserve"> </v>
      </c>
      <c r="AK151" s="25" t="str">
        <f t="shared" si="73"/>
        <v xml:space="preserve"> </v>
      </c>
      <c r="AL151" s="25" t="str">
        <f t="shared" si="74"/>
        <v xml:space="preserve"> </v>
      </c>
      <c r="AM151" s="1" t="str">
        <f t="shared" si="75"/>
        <v xml:space="preserve"> </v>
      </c>
      <c r="AN151" s="1" t="str">
        <f t="shared" si="76"/>
        <v xml:space="preserve"> </v>
      </c>
      <c r="AO151" t="s">
        <v>1156</v>
      </c>
      <c r="AP151" t="s">
        <v>1248</v>
      </c>
      <c r="AQ151" s="22">
        <v>43.896905839418864</v>
      </c>
      <c r="AR151" s="21">
        <v>49.903548085327984</v>
      </c>
      <c r="AS151">
        <v>2.9826200081937149</v>
      </c>
      <c r="AT151">
        <v>-43.896905839418864</v>
      </c>
      <c r="AU151">
        <v>-49.903548085327984</v>
      </c>
      <c r="AV151" t="s">
        <v>2163</v>
      </c>
    </row>
    <row r="152" spans="1:48" x14ac:dyDescent="0.25">
      <c r="A152" s="14">
        <v>1.5499999999999965E-9</v>
      </c>
      <c r="B152" t="s">
        <v>1026</v>
      </c>
      <c r="C152" s="4">
        <v>3</v>
      </c>
      <c r="D152" s="4">
        <v>0</v>
      </c>
      <c r="E152" s="4">
        <v>2</v>
      </c>
      <c r="F152" s="4">
        <v>5</v>
      </c>
      <c r="G152" s="4">
        <v>52</v>
      </c>
      <c r="H152" s="4">
        <v>52.52</v>
      </c>
      <c r="I152" s="34">
        <v>3427.1938881004808</v>
      </c>
      <c r="J152" s="35">
        <v>9.8039947731939527</v>
      </c>
      <c r="K152" s="35">
        <v>9.6331621423330898</v>
      </c>
      <c r="L152" s="35" t="s">
        <v>1238</v>
      </c>
      <c r="M152" s="35" t="s">
        <v>1238</v>
      </c>
      <c r="N152" s="4">
        <v>5.3570000000000002</v>
      </c>
      <c r="O152" s="4">
        <v>1.6508538899430689</v>
      </c>
      <c r="P152" s="35">
        <v>4.0803503427265806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>
        <f t="shared" si="58"/>
        <v>-0.36368951228037927</v>
      </c>
      <c r="W152" s="37" t="str">
        <f t="shared" si="59"/>
        <v xml:space="preserve"> </v>
      </c>
      <c r="X152" s="37" t="str">
        <f t="shared" si="60"/>
        <v xml:space="preserve"> </v>
      </c>
      <c r="Y152" s="1" t="str">
        <f t="shared" si="61"/>
        <v xml:space="preserve"> </v>
      </c>
      <c r="Z152" s="1">
        <f t="shared" si="62"/>
        <v>22</v>
      </c>
      <c r="AA152" s="1" t="str">
        <f t="shared" si="63"/>
        <v xml:space="preserve"> </v>
      </c>
      <c r="AB152" s="1" t="str">
        <f t="shared" si="64"/>
        <v xml:space="preserve"> 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4.0803503442765807</v>
      </c>
      <c r="AH152" s="38" t="str">
        <f t="shared" si="70"/>
        <v xml:space="preserve"> </v>
      </c>
      <c r="AI152" s="1">
        <f t="shared" si="71"/>
        <v>60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1026</v>
      </c>
      <c r="AP152" t="s">
        <v>1246</v>
      </c>
      <c r="AQ152" s="22">
        <v>36.368951228037929</v>
      </c>
      <c r="AR152" s="21" t="e">
        <v>#VALUE!</v>
      </c>
      <c r="AS152">
        <v>-0.99009900990099098</v>
      </c>
      <c r="AT152">
        <v>-36.368951228037929</v>
      </c>
      <c r="AU152" t="e">
        <v>#VALUE!</v>
      </c>
      <c r="AV152" t="s">
        <v>2164</v>
      </c>
    </row>
    <row r="153" spans="1:48" x14ac:dyDescent="0.25">
      <c r="A153" s="14">
        <v>1.5599999999999965E-9</v>
      </c>
      <c r="B153" t="s">
        <v>1161</v>
      </c>
      <c r="C153" s="4">
        <v>5</v>
      </c>
      <c r="D153" s="4">
        <v>0</v>
      </c>
      <c r="E153" s="4">
        <v>2</v>
      </c>
      <c r="F153" s="4">
        <v>7</v>
      </c>
      <c r="G153" s="4">
        <v>17</v>
      </c>
      <c r="H153" s="4">
        <v>11.72</v>
      </c>
      <c r="I153" s="34">
        <v>732.1560358203925</v>
      </c>
      <c r="J153" s="35">
        <v>4.8170982326346081</v>
      </c>
      <c r="K153" s="35">
        <v>4.3375277572168764</v>
      </c>
      <c r="L153" s="35">
        <v>3.6897355533790406</v>
      </c>
      <c r="M153" s="35">
        <v>3.5419518616021066</v>
      </c>
      <c r="N153" s="4">
        <v>2.4329999999999998</v>
      </c>
      <c r="O153" s="4">
        <v>9.594594594594577</v>
      </c>
      <c r="P153" s="35" t="s">
        <v>137</v>
      </c>
      <c r="Q153" s="36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>71.428571430131427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>
        <f t="shared" ref="S153:S216" si="79">IF(ISERROR((IF((G153/H153-1)&gt;($S$5/100),(G153/H153-1)+A153,"")))=TRUE," ",((IF((G153/H153-1)&gt;($S$5/100),(G153/H153-1)+A153,""))))</f>
        <v>0.4505119469524913</v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>
        <f t="shared" ref="V153:V216" si="82">IF(ISERROR((IF(((J153/$J$6-1))&lt;($V$5/100),((J153/$J$6-1)),"")))=TRUE," ",((IF(((J153/$J$6-1))&lt;($V$5/100),((J153/$J$6-1)),""))))</f>
        <v>-0.68735498164668263</v>
      </c>
      <c r="W153" s="37" t="str">
        <f t="shared" ref="W153:W216" si="83">IF(ISERROR((IF(((L153/$L$6-1))&gt;($W$5/100),((L153/$L$6-1)),"")))=TRUE," ",((IF(((L153/$L$6-1))&gt;($W$5/100),((L153/$L$6-1)),""))))</f>
        <v/>
      </c>
      <c r="X153" s="37">
        <f t="shared" ref="X153:X216" si="84">IF(ISERROR((IF(((L153/$L$6-1))&lt;($X$5/100),((L153/$L$6-1)),"")))=TRUE," ",((IF(((L153/$L$6-1))&lt;($X$5/100),((L153/$L$6-1)),""))))</f>
        <v>-0.65977156837564532</v>
      </c>
      <c r="Y153" s="1" t="str">
        <f t="shared" ref="Y153:Y216" si="85">IF(ISERROR((RANK(U153,U$7:U$184,0)))=TRUE," ",((RANK(U153,U$7:U$184,0))))</f>
        <v xml:space="preserve"> </v>
      </c>
      <c r="Z153" s="1">
        <f t="shared" ref="Z153:Z216" si="86">IF(ISERROR((RANK(V153,V$7:V$184,1)))=TRUE," ",((RANK(V153,V$7:V$184,1))))</f>
        <v>2</v>
      </c>
      <c r="AA153" s="1" t="str">
        <f t="shared" ref="AA153:AA216" si="87">IF(ISERROR((RANK(W153,W$7:W$184,0)))=TRUE," ",((RANK(W153,W$7:W$184,0))))</f>
        <v xml:space="preserve"> </v>
      </c>
      <c r="AB153" s="1">
        <f t="shared" ref="AB153:AB216" si="88">IF(ISERROR((RANK(X153,X$7:X$184,1)))=TRUE," ",((RANK(X153,X$7:X$184,1))))</f>
        <v>5</v>
      </c>
      <c r="AC153" s="1">
        <f t="shared" ref="AC153:AC216" si="89">IF(ISERROR((RANK(S153,S$7:S$184,0)))=TRUE," ",((RANK(S153,S$7:S$184,0))))</f>
        <v>19</v>
      </c>
      <c r="AD153" s="1" t="str">
        <f t="shared" ref="AD153:AD216" si="90">IF(ISERROR((RANK(T153,T$7:T$184,1)))=TRUE," ",((RANK(T153,T$7:T$184,1))))</f>
        <v xml:space="preserve"> </v>
      </c>
      <c r="AE153" s="1">
        <f t="shared" ref="AE153:AE216" si="91">IF(ISERROR((RANK(Q153,Q$7:Q$184,0)))=TRUE," ",((RANK(Q153,Q$7:Q$184,0))))</f>
        <v>66</v>
      </c>
      <c r="AF153" s="1" t="str">
        <f t="shared" ref="AF153:AF216" si="92">IF(ISERROR((RANK(R153,R$7:R$184,0)))=TRUE," ",((RANK(R153,R$7:R$184,0))))</f>
        <v xml:space="preserve"> </v>
      </c>
      <c r="AG153" s="38" t="str">
        <f t="shared" ref="AG153:AG216" si="93">IF(ISERROR((IF((AND(P153&gt;$AG$6,P153&lt;$AG$5))=TRUE,P153+A153," ")))=TRUE," ",((IF((AND(P153&gt;$AG$6,P153&lt;$AG$5))=TRUE,P153+A153," "))))</f>
        <v xml:space="preserve"> </v>
      </c>
      <c r="AH153" s="38" t="str">
        <f t="shared" ref="AH153:AH216" si="94">IF(ISERROR(((IF(P153&lt;$AH$5,P153+A153," "))))=TRUE," ",((IF(P153&lt;$AH$5,P153+A153," "))))</f>
        <v xml:space="preserve"> </v>
      </c>
      <c r="AI153" s="1" t="str">
        <f t="shared" ref="AI153:AI216" si="95">IF(ISERROR((RANK(AG153,AG$7:AG$184,0)))=TRUE," ",((RANK(AG153,AG$7:AG$184,0))))</f>
        <v xml:space="preserve"> 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 t="str">
        <f t="shared" ref="AL153:AL216" si="98">IF(ISERROR((IF(O153&lt;$AL$5,O153+A153," ")))=TRUE," ",((IF(O153&lt;$AL$5,O153+A153," "))))</f>
        <v xml:space="preserve"> </v>
      </c>
      <c r="AM153" s="1" t="str">
        <f t="shared" ref="AM153:AM216" si="99">IF(ISERROR((RANK(AK153,AK$7:AK$184,0)))=TRUE," ",((RANK(AK153,AK$7:AK$184,0))))</f>
        <v xml:space="preserve"> </v>
      </c>
      <c r="AN153" s="1" t="str">
        <f t="shared" ref="AN153:AN216" si="100">IF(ISERROR((RANK(AL153,AL$7:AL$184,0)))=TRUE," ",((RANK(AL153,AL$7:AL$184,0))))</f>
        <v xml:space="preserve"> </v>
      </c>
      <c r="AO153" t="s">
        <v>1161</v>
      </c>
      <c r="AP153" t="s">
        <v>1248</v>
      </c>
      <c r="AQ153" s="22">
        <v>68.735498164668257</v>
      </c>
      <c r="AR153" s="21">
        <v>65.977156837564536</v>
      </c>
      <c r="AS153">
        <v>45.051194539249131</v>
      </c>
      <c r="AT153">
        <v>-68.735498164668257</v>
      </c>
      <c r="AU153">
        <v>-65.977156837564536</v>
      </c>
      <c r="AV153" t="s">
        <v>2165</v>
      </c>
    </row>
    <row r="154" spans="1:48" x14ac:dyDescent="0.25">
      <c r="A154" s="14">
        <v>1.5699999999999964E-9</v>
      </c>
      <c r="B154" t="s">
        <v>1006</v>
      </c>
      <c r="C154" s="4">
        <v>3</v>
      </c>
      <c r="D154" s="4">
        <v>1</v>
      </c>
      <c r="E154" s="4">
        <v>7</v>
      </c>
      <c r="F154" s="4">
        <v>11</v>
      </c>
      <c r="G154" s="4">
        <v>55</v>
      </c>
      <c r="H154" s="4">
        <v>56.22</v>
      </c>
      <c r="I154" s="34">
        <v>10800.900252793355</v>
      </c>
      <c r="J154" s="35">
        <v>19.582027168234063</v>
      </c>
      <c r="K154" s="35">
        <v>17.729422894985806</v>
      </c>
      <c r="L154" s="35">
        <v>12.441305951786221</v>
      </c>
      <c r="M154" s="35">
        <v>14.008259703244194</v>
      </c>
      <c r="N154" s="4">
        <v>2.871</v>
      </c>
      <c r="O154" s="4">
        <v>13.928571428571427</v>
      </c>
      <c r="P154" s="35">
        <v>1.5172536463891853</v>
      </c>
      <c r="Q154" s="36" t="str">
        <f t="shared" si="77"/>
        <v xml:space="preserve"> </v>
      </c>
      <c r="R154" s="36" t="str">
        <f t="shared" si="78"/>
        <v xml:space="preserve"> </v>
      </c>
      <c r="S154" s="37" t="str">
        <f t="shared" si="79"/>
        <v/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 t="str">
        <f t="shared" si="84"/>
        <v/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 t="str">
        <f t="shared" si="88"/>
        <v xml:space="preserve"> </v>
      </c>
      <c r="AC154" s="1" t="str">
        <f t="shared" si="89"/>
        <v xml:space="preserve"> 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1006</v>
      </c>
      <c r="AP154" t="s">
        <v>1239</v>
      </c>
      <c r="AQ154" s="22">
        <v>-27.093593440366259</v>
      </c>
      <c r="AR154" s="21">
        <v>-14.720579567240843</v>
      </c>
      <c r="AS154">
        <v>-2.170046246887225</v>
      </c>
      <c r="AT154">
        <v>27.093593440366259</v>
      </c>
      <c r="AU154">
        <v>14.720579567240843</v>
      </c>
      <c r="AV154" t="s">
        <v>2166</v>
      </c>
    </row>
    <row r="155" spans="1:48" x14ac:dyDescent="0.25">
      <c r="A155" s="14">
        <v>1.5799999999999964E-9</v>
      </c>
      <c r="B155" t="s">
        <v>1035</v>
      </c>
      <c r="C155" s="4">
        <v>2</v>
      </c>
      <c r="D155" s="4">
        <v>0</v>
      </c>
      <c r="E155" s="4">
        <v>3</v>
      </c>
      <c r="F155" s="4">
        <v>5</v>
      </c>
      <c r="G155" s="4">
        <v>34.5</v>
      </c>
      <c r="H155" s="4">
        <v>32.19</v>
      </c>
      <c r="I155" s="34">
        <v>1568.73978580734</v>
      </c>
      <c r="J155" s="35" t="s">
        <v>1238</v>
      </c>
      <c r="K155" s="35">
        <v>29.370437956204377</v>
      </c>
      <c r="L155" s="35">
        <v>14.399229934924076</v>
      </c>
      <c r="M155" s="35">
        <v>12.47752819548872</v>
      </c>
      <c r="N155" s="4">
        <v>0.61199999999999999</v>
      </c>
      <c r="O155" s="4">
        <v>-32.524807056229335</v>
      </c>
      <c r="P155" s="35">
        <v>2.4634979807393602</v>
      </c>
      <c r="Q155" s="36" t="str">
        <f t="shared" si="77"/>
        <v xml:space="preserve"> </v>
      </c>
      <c r="R155" s="36" t="str">
        <f t="shared" si="78"/>
        <v xml:space="preserve"> </v>
      </c>
      <c r="S155" s="37" t="str">
        <f t="shared" si="79"/>
        <v/>
      </c>
      <c r="T155" s="37" t="str">
        <f t="shared" si="80"/>
        <v/>
      </c>
      <c r="U155" s="37" t="str">
        <f t="shared" si="81"/>
        <v xml:space="preserve"> </v>
      </c>
      <c r="V155" s="37" t="str">
        <f t="shared" si="82"/>
        <v xml:space="preserve"> </v>
      </c>
      <c r="W155" s="37" t="str">
        <f t="shared" si="83"/>
        <v/>
      </c>
      <c r="X155" s="37" t="str">
        <f t="shared" si="84"/>
        <v/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 t="str">
        <f t="shared" si="89"/>
        <v xml:space="preserve"> </v>
      </c>
      <c r="AD155" s="1" t="str">
        <f t="shared" si="90"/>
        <v xml:space="preserve"> </v>
      </c>
      <c r="AE155" s="1" t="str">
        <f t="shared" si="91"/>
        <v xml:space="preserve"> </v>
      </c>
      <c r="AF155" s="1" t="str">
        <f t="shared" si="92"/>
        <v xml:space="preserve"> </v>
      </c>
      <c r="AG155" s="38">
        <f t="shared" si="93"/>
        <v>2.4634979823193603</v>
      </c>
      <c r="AH155" s="38" t="str">
        <f t="shared" si="94"/>
        <v xml:space="preserve"> </v>
      </c>
      <c r="AI155" s="1">
        <f t="shared" si="95"/>
        <v>86</v>
      </c>
      <c r="AJ155" s="1" t="str">
        <f t="shared" si="96"/>
        <v xml:space="preserve"> </v>
      </c>
      <c r="AK155" s="25" t="str">
        <f t="shared" si="97"/>
        <v xml:space="preserve"> </v>
      </c>
      <c r="AL155" s="25" t="str">
        <f t="shared" si="98"/>
        <v xml:space="preserve"> </v>
      </c>
      <c r="AM155" s="1" t="str">
        <f t="shared" si="99"/>
        <v xml:space="preserve"> </v>
      </c>
      <c r="AN155" s="1" t="str">
        <f t="shared" si="100"/>
        <v xml:space="preserve"> </v>
      </c>
      <c r="AO155" t="s">
        <v>1035</v>
      </c>
      <c r="AP155" t="s">
        <v>1244</v>
      </c>
      <c r="AQ155" s="22" t="e">
        <v>#VALUE!</v>
      </c>
      <c r="AR155" s="21">
        <v>-32.774486043347316</v>
      </c>
      <c r="AS155">
        <v>7.1761416589002813</v>
      </c>
      <c r="AT155" t="e">
        <v>#VALUE!</v>
      </c>
      <c r="AU155">
        <v>32.774486043347316</v>
      </c>
      <c r="AV155" t="s">
        <v>2167</v>
      </c>
    </row>
    <row r="156" spans="1:48" x14ac:dyDescent="0.25">
      <c r="A156" s="14">
        <v>1.5899999999999964E-9</v>
      </c>
      <c r="B156" t="s">
        <v>1075</v>
      </c>
      <c r="C156" s="4">
        <v>5</v>
      </c>
      <c r="D156" s="4">
        <v>0</v>
      </c>
      <c r="E156" s="4">
        <v>7</v>
      </c>
      <c r="F156" s="4">
        <v>12</v>
      </c>
      <c r="G156" s="4">
        <v>12</v>
      </c>
      <c r="H156" s="4">
        <v>9.5500000000000007</v>
      </c>
      <c r="I156" s="34">
        <v>755.41693413141684</v>
      </c>
      <c r="J156" s="35">
        <v>15.403225806451614</v>
      </c>
      <c r="K156" s="35">
        <v>14.806201550387598</v>
      </c>
      <c r="L156" s="35">
        <v>7.5013466417053234</v>
      </c>
      <c r="M156" s="35">
        <v>7.0075251141552517</v>
      </c>
      <c r="N156" s="4">
        <v>0.62</v>
      </c>
      <c r="O156" s="4">
        <v>5.0847457627118686</v>
      </c>
      <c r="P156" s="35">
        <v>6.2827225130890048</v>
      </c>
      <c r="Q156" s="36" t="str">
        <f t="shared" si="77"/>
        <v xml:space="preserve"> </v>
      </c>
      <c r="R156" s="36" t="str">
        <f t="shared" si="78"/>
        <v xml:space="preserve"> </v>
      </c>
      <c r="S156" s="37">
        <f t="shared" si="79"/>
        <v>0.25654450420780106</v>
      </c>
      <c r="T156" s="37" t="str">
        <f t="shared" si="80"/>
        <v/>
      </c>
      <c r="U156" s="37" t="str">
        <f t="shared" si="81"/>
        <v/>
      </c>
      <c r="V156" s="37" t="str">
        <f t="shared" si="82"/>
        <v/>
      </c>
      <c r="W156" s="37" t="str">
        <f t="shared" si="83"/>
        <v/>
      </c>
      <c r="X156" s="37">
        <f t="shared" si="84"/>
        <v>-0.30830506250217371</v>
      </c>
      <c r="Y156" s="1" t="str">
        <f t="shared" si="85"/>
        <v xml:space="preserve"> </v>
      </c>
      <c r="Z156" s="1" t="str">
        <f t="shared" si="86"/>
        <v xml:space="preserve"> </v>
      </c>
      <c r="AA156" s="1" t="str">
        <f t="shared" si="87"/>
        <v xml:space="preserve"> </v>
      </c>
      <c r="AB156" s="1">
        <f t="shared" si="88"/>
        <v>39</v>
      </c>
      <c r="AC156" s="1">
        <f t="shared" si="89"/>
        <v>50</v>
      </c>
      <c r="AD156" s="1" t="str">
        <f t="shared" si="90"/>
        <v xml:space="preserve"> </v>
      </c>
      <c r="AE156" s="1" t="str">
        <f t="shared" si="91"/>
        <v xml:space="preserve"> </v>
      </c>
      <c r="AF156" s="1" t="str">
        <f t="shared" si="92"/>
        <v xml:space="preserve"> </v>
      </c>
      <c r="AG156" s="38">
        <f t="shared" si="93"/>
        <v>6.2827225146790049</v>
      </c>
      <c r="AH156" s="38" t="str">
        <f t="shared" si="94"/>
        <v xml:space="preserve"> </v>
      </c>
      <c r="AI156" s="1">
        <f t="shared" si="95"/>
        <v>15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1075</v>
      </c>
      <c r="AP156" t="s">
        <v>1244</v>
      </c>
      <c r="AQ156" s="22">
        <v>2.8158397664856949E-2</v>
      </c>
      <c r="AR156" s="21">
        <v>30.830506250217372</v>
      </c>
      <c r="AS156">
        <v>25.654450261780106</v>
      </c>
      <c r="AT156">
        <v>-2.8158397664856949E-2</v>
      </c>
      <c r="AU156">
        <v>-30.830506250217372</v>
      </c>
      <c r="AV156" t="s">
        <v>2168</v>
      </c>
    </row>
    <row r="157" spans="1:48" x14ac:dyDescent="0.25">
      <c r="A157" s="14">
        <v>1.5999999999999963E-9</v>
      </c>
      <c r="B157" t="s">
        <v>1185</v>
      </c>
      <c r="C157" s="4">
        <v>1</v>
      </c>
      <c r="D157" s="4">
        <v>0</v>
      </c>
      <c r="E157" s="4">
        <v>5</v>
      </c>
      <c r="F157" s="4">
        <v>6</v>
      </c>
      <c r="G157" s="4">
        <v>66</v>
      </c>
      <c r="H157" s="4">
        <v>63.95</v>
      </c>
      <c r="I157" s="34">
        <v>1214.6146616854376</v>
      </c>
      <c r="J157" s="35">
        <v>19.586523736600306</v>
      </c>
      <c r="K157" s="35">
        <v>18.049675416313857</v>
      </c>
      <c r="L157" s="35">
        <v>13.386156625198669</v>
      </c>
      <c r="M157" s="35">
        <v>11.972397768986166</v>
      </c>
      <c r="N157" s="4">
        <v>3.2650000000000001</v>
      </c>
      <c r="O157" s="4">
        <v>-19.581280788177345</v>
      </c>
      <c r="P157" s="35">
        <v>1.1258795934323691</v>
      </c>
      <c r="Q157" s="36" t="str">
        <f t="shared" si="77"/>
        <v xml:space="preserve"> </v>
      </c>
      <c r="R157" s="36" t="str">
        <f t="shared" si="78"/>
        <v xml:space="preserve"> </v>
      </c>
      <c r="S157" s="37" t="str">
        <f t="shared" si="79"/>
        <v/>
      </c>
      <c r="T157" s="37" t="str">
        <f t="shared" si="80"/>
        <v/>
      </c>
      <c r="U157" s="37" t="str">
        <f t="shared" si="81"/>
        <v/>
      </c>
      <c r="V157" s="37" t="str">
        <f t="shared" si="82"/>
        <v/>
      </c>
      <c r="W157" s="37" t="str">
        <f t="shared" si="83"/>
        <v/>
      </c>
      <c r="X157" s="37" t="str">
        <f t="shared" si="84"/>
        <v/>
      </c>
      <c r="Y157" s="1" t="str">
        <f t="shared" si="85"/>
        <v xml:space="preserve"> </v>
      </c>
      <c r="Z157" s="1" t="str">
        <f t="shared" si="86"/>
        <v xml:space="preserve"> </v>
      </c>
      <c r="AA157" s="1" t="str">
        <f t="shared" si="87"/>
        <v xml:space="preserve"> </v>
      </c>
      <c r="AB157" s="1" t="str">
        <f t="shared" si="88"/>
        <v xml:space="preserve"> </v>
      </c>
      <c r="AC157" s="1" t="str">
        <f t="shared" si="89"/>
        <v xml:space="preserve"> </v>
      </c>
      <c r="AD157" s="1" t="str">
        <f t="shared" si="90"/>
        <v xml:space="preserve"> </v>
      </c>
      <c r="AE157" s="1" t="str">
        <f t="shared" si="91"/>
        <v xml:space="preserve"> </v>
      </c>
      <c r="AF157" s="1" t="str">
        <f t="shared" si="92"/>
        <v xml:space="preserve"> </v>
      </c>
      <c r="AG157" s="38" t="str">
        <f t="shared" si="93"/>
        <v xml:space="preserve"> </v>
      </c>
      <c r="AH157" s="38" t="str">
        <f t="shared" si="94"/>
        <v xml:space="preserve"> </v>
      </c>
      <c r="AI157" s="1" t="str">
        <f t="shared" si="95"/>
        <v xml:space="preserve"> 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1185</v>
      </c>
      <c r="AP157" t="s">
        <v>1248</v>
      </c>
      <c r="AQ157" s="22">
        <v>-27.12277760127597</v>
      </c>
      <c r="AR157" s="21">
        <v>-23.432994266986373</v>
      </c>
      <c r="AS157">
        <v>3.205629397967158</v>
      </c>
      <c r="AT157">
        <v>27.12277760127597</v>
      </c>
      <c r="AU157">
        <v>23.432994266986373</v>
      </c>
      <c r="AV157" t="s">
        <v>2169</v>
      </c>
    </row>
    <row r="158" spans="1:48" x14ac:dyDescent="0.25">
      <c r="A158" s="14">
        <v>1.6099999999999963E-9</v>
      </c>
      <c r="B158" t="s">
        <v>1028</v>
      </c>
      <c r="C158" s="4">
        <v>5</v>
      </c>
      <c r="D158" s="4">
        <v>2</v>
      </c>
      <c r="E158" s="4">
        <v>8</v>
      </c>
      <c r="F158" s="4">
        <v>15</v>
      </c>
      <c r="G158" s="4">
        <v>51.242099761962891</v>
      </c>
      <c r="H158" s="4">
        <v>52.24</v>
      </c>
      <c r="I158" s="34">
        <v>3005.261797777579</v>
      </c>
      <c r="J158" s="35">
        <v>24.110376743682473</v>
      </c>
      <c r="K158" s="35">
        <v>12.720382696328118</v>
      </c>
      <c r="L158" s="35">
        <v>8.4165799752684158</v>
      </c>
      <c r="M158" s="35">
        <v>6.7246668112945676</v>
      </c>
      <c r="N158" s="4">
        <v>1.635</v>
      </c>
      <c r="O158" s="4">
        <v>-76.166180758017504</v>
      </c>
      <c r="P158" s="35">
        <v>3.9167472067507263</v>
      </c>
      <c r="Q158" s="36" t="str">
        <f t="shared" si="77"/>
        <v xml:space="preserve"> </v>
      </c>
      <c r="R158" s="36" t="str">
        <f t="shared" si="78"/>
        <v xml:space="preserve"> </v>
      </c>
      <c r="S158" s="37" t="str">
        <f t="shared" si="79"/>
        <v/>
      </c>
      <c r="T158" s="37" t="str">
        <f t="shared" si="80"/>
        <v/>
      </c>
      <c r="U158" s="37" t="str">
        <f t="shared" si="81"/>
        <v/>
      </c>
      <c r="V158" s="37" t="str">
        <f t="shared" si="82"/>
        <v/>
      </c>
      <c r="W158" s="37" t="str">
        <f t="shared" si="83"/>
        <v/>
      </c>
      <c r="X158" s="37" t="str">
        <f t="shared" si="84"/>
        <v/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 t="str">
        <f t="shared" si="88"/>
        <v xml:space="preserve"> </v>
      </c>
      <c r="AC158" s="1" t="str">
        <f t="shared" si="89"/>
        <v xml:space="preserve"> </v>
      </c>
      <c r="AD158" s="1" t="str">
        <f t="shared" si="90"/>
        <v xml:space="preserve"> </v>
      </c>
      <c r="AE158" s="1" t="str">
        <f t="shared" si="91"/>
        <v xml:space="preserve"> </v>
      </c>
      <c r="AF158" s="1" t="str">
        <f t="shared" si="92"/>
        <v xml:space="preserve"> </v>
      </c>
      <c r="AG158" s="38">
        <f t="shared" si="93"/>
        <v>3.9167472083607264</v>
      </c>
      <c r="AH158" s="38" t="str">
        <f t="shared" si="94"/>
        <v xml:space="preserve"> </v>
      </c>
      <c r="AI158" s="1">
        <f t="shared" si="95"/>
        <v>64</v>
      </c>
      <c r="AJ158" s="1" t="str">
        <f t="shared" si="96"/>
        <v xml:space="preserve"> </v>
      </c>
      <c r="AK158" s="25" t="str">
        <f t="shared" si="97"/>
        <v xml:space="preserve"> </v>
      </c>
      <c r="AL158" s="25">
        <f t="shared" si="98"/>
        <v>-76.166180756407499</v>
      </c>
      <c r="AM158" s="1" t="str">
        <f t="shared" si="99"/>
        <v xml:space="preserve"> </v>
      </c>
      <c r="AN158" s="1">
        <f t="shared" si="100"/>
        <v>7</v>
      </c>
      <c r="AO158" t="s">
        <v>1028</v>
      </c>
      <c r="AP158" t="s">
        <v>1242</v>
      </c>
      <c r="AQ158" s="22">
        <v>-56.484024520530916</v>
      </c>
      <c r="AR158" s="21">
        <v>22.391191368603891</v>
      </c>
      <c r="AS158">
        <v>-1.9102225077280099</v>
      </c>
      <c r="AT158">
        <v>56.484024520530916</v>
      </c>
      <c r="AU158">
        <v>-22.391191368603891</v>
      </c>
      <c r="AV158" t="s">
        <v>2170</v>
      </c>
    </row>
    <row r="159" spans="1:48" x14ac:dyDescent="0.25">
      <c r="A159" s="14">
        <v>1.6199999999999963E-9</v>
      </c>
      <c r="B159" t="s">
        <v>1014</v>
      </c>
      <c r="C159" s="4">
        <v>2</v>
      </c>
      <c r="D159" s="4">
        <v>3</v>
      </c>
      <c r="E159" s="4">
        <v>8</v>
      </c>
      <c r="F159" s="4">
        <v>13</v>
      </c>
      <c r="G159" s="4">
        <v>66</v>
      </c>
      <c r="H159" s="4">
        <v>64.63</v>
      </c>
      <c r="I159" s="34">
        <v>16366.110575346484</v>
      </c>
      <c r="J159" s="35">
        <v>10.304528061224488</v>
      </c>
      <c r="K159" s="35">
        <v>9.8028211739723936</v>
      </c>
      <c r="L159" s="35" t="s">
        <v>1238</v>
      </c>
      <c r="M159" s="35" t="s">
        <v>1238</v>
      </c>
      <c r="N159" s="4">
        <v>6.2720000000000002</v>
      </c>
      <c r="O159" s="4">
        <v>4.707846410684474</v>
      </c>
      <c r="P159" s="35">
        <v>4.4236422713909951</v>
      </c>
      <c r="Q159" s="36" t="str">
        <f t="shared" si="77"/>
        <v xml:space="preserve"> 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>
        <f t="shared" si="82"/>
        <v>-0.33120330762659445</v>
      </c>
      <c r="W159" s="37" t="str">
        <f t="shared" si="83"/>
        <v xml:space="preserve"> </v>
      </c>
      <c r="X159" s="37" t="str">
        <f t="shared" si="84"/>
        <v xml:space="preserve"> </v>
      </c>
      <c r="Y159" s="1" t="str">
        <f t="shared" si="85"/>
        <v xml:space="preserve"> </v>
      </c>
      <c r="Z159" s="1">
        <f t="shared" si="86"/>
        <v>28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 t="str">
        <f t="shared" si="91"/>
        <v xml:space="preserve"> </v>
      </c>
      <c r="AF159" s="1" t="str">
        <f t="shared" si="92"/>
        <v xml:space="preserve"> </v>
      </c>
      <c r="AG159" s="38">
        <f t="shared" si="93"/>
        <v>4.4236422730109952</v>
      </c>
      <c r="AH159" s="38" t="str">
        <f t="shared" si="94"/>
        <v xml:space="preserve"> </v>
      </c>
      <c r="AI159" s="1">
        <f t="shared" si="95"/>
        <v>53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1014</v>
      </c>
      <c r="AP159" t="s">
        <v>1246</v>
      </c>
      <c r="AQ159" s="22">
        <v>33.120330762659442</v>
      </c>
      <c r="AR159" s="21" t="e">
        <v>#VALUE!</v>
      </c>
      <c r="AS159">
        <v>2.11975862602507</v>
      </c>
      <c r="AT159">
        <v>-33.120330762659442</v>
      </c>
      <c r="AU159" t="e">
        <v>#VALUE!</v>
      </c>
      <c r="AV159" t="s">
        <v>2171</v>
      </c>
    </row>
    <row r="160" spans="1:48" x14ac:dyDescent="0.25">
      <c r="A160" s="14">
        <v>1.6299999999999962E-9</v>
      </c>
      <c r="B160" t="s">
        <v>1076</v>
      </c>
      <c r="C160" s="4">
        <v>6</v>
      </c>
      <c r="D160" s="4">
        <v>0</v>
      </c>
      <c r="E160" s="4">
        <v>2</v>
      </c>
      <c r="F160" s="4">
        <v>8</v>
      </c>
      <c r="G160" s="4">
        <v>39</v>
      </c>
      <c r="H160" s="4">
        <v>30.14</v>
      </c>
      <c r="I160" s="34">
        <v>1418.5364345332289</v>
      </c>
      <c r="J160" s="35">
        <v>11.181778491847004</v>
      </c>
      <c r="K160" s="35">
        <v>8.8634986174656323</v>
      </c>
      <c r="L160" s="35">
        <v>7.9625111431528683</v>
      </c>
      <c r="M160" s="35">
        <v>7.2469465212395798</v>
      </c>
      <c r="N160" s="4">
        <v>2.0340000000000003</v>
      </c>
      <c r="O160" s="4">
        <v>-24.104477611940293</v>
      </c>
      <c r="P160" s="35">
        <v>5.8477635999032813</v>
      </c>
      <c r="Q160" s="36">
        <f t="shared" si="77"/>
        <v>75.000000001629999</v>
      </c>
      <c r="R160" s="36" t="str">
        <f t="shared" si="78"/>
        <v xml:space="preserve"> </v>
      </c>
      <c r="S160" s="37">
        <f t="shared" si="79"/>
        <v>0.29396151456961517</v>
      </c>
      <c r="T160" s="37" t="str">
        <f t="shared" si="80"/>
        <v/>
      </c>
      <c r="U160" s="37" t="str">
        <f t="shared" si="81"/>
        <v/>
      </c>
      <c r="V160" s="37" t="str">
        <f t="shared" si="82"/>
        <v/>
      </c>
      <c r="W160" s="37" t="str">
        <f t="shared" si="83"/>
        <v/>
      </c>
      <c r="X160" s="37" t="str">
        <f t="shared" si="84"/>
        <v/>
      </c>
      <c r="Y160" s="1" t="str">
        <f t="shared" si="85"/>
        <v xml:space="preserve"> </v>
      </c>
      <c r="Z160" s="1" t="str">
        <f t="shared" si="86"/>
        <v xml:space="preserve"> </v>
      </c>
      <c r="AA160" s="1" t="str">
        <f t="shared" si="87"/>
        <v xml:space="preserve"> </v>
      </c>
      <c r="AB160" s="1" t="str">
        <f t="shared" si="88"/>
        <v xml:space="preserve"> </v>
      </c>
      <c r="AC160" s="1">
        <f t="shared" si="89"/>
        <v>41</v>
      </c>
      <c r="AD160" s="1" t="str">
        <f t="shared" si="90"/>
        <v xml:space="preserve"> </v>
      </c>
      <c r="AE160" s="1">
        <f t="shared" si="91"/>
        <v>56</v>
      </c>
      <c r="AF160" s="1" t="str">
        <f t="shared" si="92"/>
        <v xml:space="preserve"> </v>
      </c>
      <c r="AG160" s="38">
        <f t="shared" si="93"/>
        <v>5.8477636015332815</v>
      </c>
      <c r="AH160" s="38" t="str">
        <f t="shared" si="94"/>
        <v xml:space="preserve"> </v>
      </c>
      <c r="AI160" s="1">
        <f t="shared" si="95"/>
        <v>23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1076</v>
      </c>
      <c r="AP160" t="s">
        <v>1244</v>
      </c>
      <c r="AQ160" s="22">
        <v>27.426696052776713</v>
      </c>
      <c r="AR160" s="21">
        <v>26.578134426316979</v>
      </c>
      <c r="AS160">
        <v>29.396151293961516</v>
      </c>
      <c r="AT160">
        <v>-27.426696052776713</v>
      </c>
      <c r="AU160">
        <v>-26.578134426316979</v>
      </c>
      <c r="AV160" t="s">
        <v>2172</v>
      </c>
    </row>
    <row r="161" spans="1:48" x14ac:dyDescent="0.25">
      <c r="A161" s="14">
        <v>1.6399999999999962E-9</v>
      </c>
      <c r="B161" t="s">
        <v>1040</v>
      </c>
      <c r="C161" s="4">
        <v>2</v>
      </c>
      <c r="D161" s="4">
        <v>0</v>
      </c>
      <c r="E161" s="4">
        <v>0</v>
      </c>
      <c r="F161" s="4">
        <v>2</v>
      </c>
      <c r="G161" s="4">
        <v>11.995349884033203</v>
      </c>
      <c r="H161" s="4">
        <v>8.07</v>
      </c>
      <c r="I161" s="34">
        <v>1987.2721832232567</v>
      </c>
      <c r="J161" s="35" t="s">
        <v>1238</v>
      </c>
      <c r="K161" s="35" t="s">
        <v>1238</v>
      </c>
      <c r="L161" s="35" t="s">
        <v>1238</v>
      </c>
      <c r="M161" s="35" t="s">
        <v>1238</v>
      </c>
      <c r="N161" s="4">
        <v>-0.08</v>
      </c>
      <c r="O161" s="4">
        <v>20.000000000000004</v>
      </c>
      <c r="P161" s="35" t="s">
        <v>137</v>
      </c>
      <c r="Q161" s="36">
        <f t="shared" si="77"/>
        <v>100.00000000164</v>
      </c>
      <c r="R161" s="36" t="str">
        <f t="shared" si="78"/>
        <v xml:space="preserve"> </v>
      </c>
      <c r="S161" s="37">
        <f t="shared" si="79"/>
        <v>0.48641262667509333</v>
      </c>
      <c r="T161" s="37" t="str">
        <f t="shared" si="80"/>
        <v/>
      </c>
      <c r="U161" s="37" t="str">
        <f t="shared" si="81"/>
        <v xml:space="preserve"> </v>
      </c>
      <c r="V161" s="37" t="str">
        <f t="shared" si="82"/>
        <v xml:space="preserve"> </v>
      </c>
      <c r="W161" s="37" t="str">
        <f t="shared" si="83"/>
        <v xml:space="preserve"> </v>
      </c>
      <c r="X161" s="37" t="str">
        <f t="shared" si="84"/>
        <v xml:space="preserve"> </v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>
        <f t="shared" si="89"/>
        <v>15</v>
      </c>
      <c r="AD161" s="1" t="str">
        <f t="shared" si="90"/>
        <v xml:space="preserve"> </v>
      </c>
      <c r="AE161" s="1">
        <f t="shared" si="91"/>
        <v>3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1040</v>
      </c>
      <c r="AP161" t="s">
        <v>1242</v>
      </c>
      <c r="AQ161" s="22" t="e">
        <v>#VALUE!</v>
      </c>
      <c r="AR161" s="21" t="e">
        <v>#VALUE!</v>
      </c>
      <c r="AS161">
        <v>48.641262503509331</v>
      </c>
      <c r="AT161" t="e">
        <v>#VALUE!</v>
      </c>
      <c r="AU161" t="e">
        <v>#VALUE!</v>
      </c>
      <c r="AV161" t="s">
        <v>2173</v>
      </c>
    </row>
    <row r="162" spans="1:48" x14ac:dyDescent="0.25">
      <c r="A162" s="14">
        <v>1.6499999999999962E-9</v>
      </c>
      <c r="B162" t="s">
        <v>1087</v>
      </c>
      <c r="C162" s="4">
        <v>7</v>
      </c>
      <c r="D162" s="4">
        <v>1</v>
      </c>
      <c r="E162" s="4">
        <v>1</v>
      </c>
      <c r="F162" s="4">
        <v>9</v>
      </c>
      <c r="G162" s="4">
        <v>27.75</v>
      </c>
      <c r="H162" s="4">
        <v>24.21</v>
      </c>
      <c r="I162" s="34">
        <v>3277.2979113145857</v>
      </c>
      <c r="J162" s="35">
        <v>14.174473067915692</v>
      </c>
      <c r="K162" s="35">
        <v>12.202620967741936</v>
      </c>
      <c r="L162" s="35">
        <v>12.39694451806651</v>
      </c>
      <c r="M162" s="35">
        <v>10.405712495087524</v>
      </c>
      <c r="N162" s="4">
        <v>1.708</v>
      </c>
      <c r="O162" s="4">
        <v>54.570135746606333</v>
      </c>
      <c r="P162" s="35">
        <v>5.1879388682362659</v>
      </c>
      <c r="Q162" s="36">
        <f t="shared" si="77"/>
        <v>77.777777779427765</v>
      </c>
      <c r="R162" s="36" t="str">
        <f t="shared" si="78"/>
        <v xml:space="preserve"> </v>
      </c>
      <c r="S162" s="37" t="str">
        <f t="shared" si="79"/>
        <v/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 t="str">
        <f t="shared" si="84"/>
        <v/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 t="str">
        <f t="shared" si="88"/>
        <v xml:space="preserve"> </v>
      </c>
      <c r="AC162" s="1" t="str">
        <f t="shared" si="89"/>
        <v xml:space="preserve"> </v>
      </c>
      <c r="AD162" s="1" t="str">
        <f t="shared" si="90"/>
        <v xml:space="preserve"> </v>
      </c>
      <c r="AE162" s="1">
        <f t="shared" si="91"/>
        <v>50</v>
      </c>
      <c r="AF162" s="1" t="str">
        <f t="shared" si="92"/>
        <v xml:space="preserve"> </v>
      </c>
      <c r="AG162" s="38">
        <f t="shared" si="93"/>
        <v>5.1879388698862661</v>
      </c>
      <c r="AH162" s="38" t="str">
        <f t="shared" si="94"/>
        <v xml:space="preserve"> </v>
      </c>
      <c r="AI162" s="1">
        <f t="shared" si="95"/>
        <v>38</v>
      </c>
      <c r="AJ162" s="1" t="str">
        <f t="shared" si="96"/>
        <v xml:space="preserve"> </v>
      </c>
      <c r="AK162" s="25">
        <f t="shared" si="97"/>
        <v>54.570135748256334</v>
      </c>
      <c r="AL162" s="25" t="str">
        <f t="shared" si="98"/>
        <v xml:space="preserve"> </v>
      </c>
      <c r="AM162" s="1">
        <f t="shared" si="99"/>
        <v>13</v>
      </c>
      <c r="AN162" s="1" t="str">
        <f t="shared" si="100"/>
        <v xml:space="preserve"> </v>
      </c>
      <c r="AO162" t="s">
        <v>1087</v>
      </c>
      <c r="AP162" t="s">
        <v>1250</v>
      </c>
      <c r="AQ162" s="22">
        <v>8.0031550437503203</v>
      </c>
      <c r="AR162" s="21">
        <v>-14.311525292192773</v>
      </c>
      <c r="AS162">
        <v>14.622057001239153</v>
      </c>
      <c r="AT162">
        <v>-8.0031550437503203</v>
      </c>
      <c r="AU162">
        <v>14.311525292192773</v>
      </c>
      <c r="AV162" t="s">
        <v>2174</v>
      </c>
    </row>
    <row r="163" spans="1:48" x14ac:dyDescent="0.25">
      <c r="A163" s="14">
        <v>1.6599999999999961E-9</v>
      </c>
      <c r="B163" t="s">
        <v>992</v>
      </c>
      <c r="C163" s="4">
        <v>20</v>
      </c>
      <c r="D163" s="4">
        <v>0</v>
      </c>
      <c r="E163" s="4">
        <v>6</v>
      </c>
      <c r="F163" s="4">
        <v>26</v>
      </c>
      <c r="G163" s="4">
        <v>84</v>
      </c>
      <c r="H163" s="4">
        <v>68.64</v>
      </c>
      <c r="I163" s="34">
        <v>29672.173680624142</v>
      </c>
      <c r="J163" s="35">
        <v>18.518397149067546</v>
      </c>
      <c r="K163" s="35">
        <v>15.127323839352199</v>
      </c>
      <c r="L163" s="35">
        <v>9.2486243205918779</v>
      </c>
      <c r="M163" s="35">
        <v>8.4236110325181031</v>
      </c>
      <c r="N163" s="4">
        <v>2.7970000000000002</v>
      </c>
      <c r="O163" s="4">
        <v>3.9776951672862526</v>
      </c>
      <c r="P163" s="35">
        <v>3.527302345508462</v>
      </c>
      <c r="Q163" s="36">
        <f t="shared" si="77"/>
        <v>76.923076924736918</v>
      </c>
      <c r="R163" s="36" t="str">
        <f t="shared" si="78"/>
        <v xml:space="preserve"> </v>
      </c>
      <c r="S163" s="37">
        <f t="shared" si="79"/>
        <v>0.22377622543622375</v>
      </c>
      <c r="T163" s="37" t="str">
        <f t="shared" si="80"/>
        <v/>
      </c>
      <c r="U163" s="37" t="str">
        <f t="shared" si="81"/>
        <v/>
      </c>
      <c r="V163" s="37" t="str">
        <f t="shared" si="82"/>
        <v/>
      </c>
      <c r="W163" s="37" t="str">
        <f t="shared" si="83"/>
        <v/>
      </c>
      <c r="X163" s="37" t="str">
        <f t="shared" si="84"/>
        <v/>
      </c>
      <c r="Y163" s="1" t="str">
        <f t="shared" si="85"/>
        <v xml:space="preserve"> </v>
      </c>
      <c r="Z163" s="1" t="str">
        <f t="shared" si="86"/>
        <v xml:space="preserve"> </v>
      </c>
      <c r="AA163" s="1" t="str">
        <f t="shared" si="87"/>
        <v xml:space="preserve"> </v>
      </c>
      <c r="AB163" s="1" t="str">
        <f t="shared" si="88"/>
        <v xml:space="preserve"> </v>
      </c>
      <c r="AC163" s="1">
        <f t="shared" si="89"/>
        <v>58</v>
      </c>
      <c r="AD163" s="1" t="str">
        <f t="shared" si="90"/>
        <v xml:space="preserve"> </v>
      </c>
      <c r="AE163" s="1">
        <f t="shared" si="91"/>
        <v>52</v>
      </c>
      <c r="AF163" s="1" t="str">
        <f t="shared" si="92"/>
        <v xml:space="preserve"> </v>
      </c>
      <c r="AG163" s="38">
        <f t="shared" si="93"/>
        <v>3.5273023471684621</v>
      </c>
      <c r="AH163" s="38" t="str">
        <f t="shared" si="94"/>
        <v xml:space="preserve"> </v>
      </c>
      <c r="AI163" s="1">
        <f t="shared" si="95"/>
        <v>69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992</v>
      </c>
      <c r="AP163" t="s">
        <v>1242</v>
      </c>
      <c r="AQ163" s="22">
        <v>-20.190295836622351</v>
      </c>
      <c r="AR163" s="21">
        <v>14.718957449507265</v>
      </c>
      <c r="AS163">
        <v>22.377622377622373</v>
      </c>
      <c r="AT163">
        <v>20.190295836622351</v>
      </c>
      <c r="AU163">
        <v>-14.718957449507265</v>
      </c>
      <c r="AV163" t="s">
        <v>2175</v>
      </c>
    </row>
    <row r="164" spans="1:48" x14ac:dyDescent="0.25">
      <c r="A164" s="14">
        <v>1.6699999999999961E-9</v>
      </c>
      <c r="B164" t="s">
        <v>1109</v>
      </c>
      <c r="C164" s="4">
        <v>16</v>
      </c>
      <c r="D164" s="4">
        <v>0</v>
      </c>
      <c r="E164" s="4">
        <v>0</v>
      </c>
      <c r="F164" s="4">
        <v>16</v>
      </c>
      <c r="G164" s="4">
        <v>5.125</v>
      </c>
      <c r="H164" s="4">
        <v>2.52</v>
      </c>
      <c r="I164" s="34">
        <v>428.76149130526164</v>
      </c>
      <c r="J164" s="35" t="s">
        <v>1238</v>
      </c>
      <c r="K164" s="35">
        <v>21.176470588235293</v>
      </c>
      <c r="L164" s="35">
        <v>3.5445624919381982</v>
      </c>
      <c r="M164" s="35">
        <v>3.0368301886792453</v>
      </c>
      <c r="N164" s="4">
        <v>-0.02</v>
      </c>
      <c r="O164" s="4" t="s">
        <v>132</v>
      </c>
      <c r="P164" s="35" t="s">
        <v>137</v>
      </c>
      <c r="Q164" s="36">
        <f t="shared" si="77"/>
        <v>100.00000000167</v>
      </c>
      <c r="R164" s="36" t="str">
        <f t="shared" si="78"/>
        <v xml:space="preserve"> </v>
      </c>
      <c r="S164" s="37">
        <f t="shared" si="79"/>
        <v>1.0337301604001585</v>
      </c>
      <c r="T164" s="37" t="str">
        <f t="shared" si="80"/>
        <v/>
      </c>
      <c r="U164" s="37" t="str">
        <f t="shared" si="81"/>
        <v xml:space="preserve"> </v>
      </c>
      <c r="V164" s="37" t="str">
        <f t="shared" si="82"/>
        <v xml:space="preserve"> </v>
      </c>
      <c r="W164" s="37" t="str">
        <f t="shared" si="83"/>
        <v/>
      </c>
      <c r="X164" s="37">
        <f t="shared" si="84"/>
        <v>-0.67315789438561935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4</v>
      </c>
      <c r="AC164" s="1">
        <f t="shared" si="89"/>
        <v>3</v>
      </c>
      <c r="AD164" s="1" t="str">
        <f t="shared" si="90"/>
        <v xml:space="preserve"> </v>
      </c>
      <c r="AE164" s="1">
        <f t="shared" si="91"/>
        <v>2</v>
      </c>
      <c r="AF164" s="1" t="str">
        <f t="shared" si="92"/>
        <v xml:space="preserve"> </v>
      </c>
      <c r="AG164" s="38" t="str">
        <f t="shared" si="93"/>
        <v xml:space="preserve"> </v>
      </c>
      <c r="AH164" s="38" t="str">
        <f t="shared" si="94"/>
        <v xml:space="preserve"> </v>
      </c>
      <c r="AI164" s="1" t="str">
        <f t="shared" si="95"/>
        <v xml:space="preserve"> </v>
      </c>
      <c r="AJ164" s="1" t="str">
        <f t="shared" si="96"/>
        <v xml:space="preserve"> </v>
      </c>
      <c r="AK164" s="25" t="str">
        <f t="shared" si="97"/>
        <v xml:space="preserve"> </v>
      </c>
      <c r="AL164" s="25" t="str">
        <f t="shared" si="98"/>
        <v xml:space="preserve"> </v>
      </c>
      <c r="AM164" s="1" t="str">
        <f t="shared" si="99"/>
        <v xml:space="preserve"> </v>
      </c>
      <c r="AN164" s="1" t="str">
        <f t="shared" si="100"/>
        <v xml:space="preserve"> </v>
      </c>
      <c r="AO164" t="s">
        <v>1109</v>
      </c>
      <c r="AP164" t="s">
        <v>1295</v>
      </c>
      <c r="AQ164" s="22" t="e">
        <v>#VALUE!</v>
      </c>
      <c r="AR164" s="21">
        <v>67.315789438561936</v>
      </c>
      <c r="AS164">
        <v>103.37301587301586</v>
      </c>
      <c r="AT164" t="e">
        <v>#VALUE!</v>
      </c>
      <c r="AU164">
        <v>-67.315789438561936</v>
      </c>
      <c r="AV164" t="s">
        <v>2176</v>
      </c>
    </row>
    <row r="165" spans="1:48" x14ac:dyDescent="0.25">
      <c r="A165" s="14">
        <v>1.6799999999999961E-9</v>
      </c>
      <c r="B165" t="s">
        <v>1105</v>
      </c>
      <c r="C165" s="4">
        <v>6</v>
      </c>
      <c r="D165" s="4">
        <v>0</v>
      </c>
      <c r="E165" s="4">
        <v>4</v>
      </c>
      <c r="F165" s="4">
        <v>10</v>
      </c>
      <c r="G165" s="4">
        <v>30</v>
      </c>
      <c r="H165" s="4">
        <v>28.81</v>
      </c>
      <c r="I165" s="34">
        <v>1477.2558155181114</v>
      </c>
      <c r="J165" s="35">
        <v>9.832764505119453</v>
      </c>
      <c r="K165" s="35">
        <v>9.0883280757097786</v>
      </c>
      <c r="L165" s="35">
        <v>19.756114769520224</v>
      </c>
      <c r="M165" s="35">
        <v>18.486575704225348</v>
      </c>
      <c r="N165" s="4">
        <v>2.93</v>
      </c>
      <c r="O165" s="4">
        <v>57.781367797522897</v>
      </c>
      <c r="P165" s="35">
        <v>5.6577577230128426</v>
      </c>
      <c r="Q165" s="36" t="str">
        <f t="shared" si="77"/>
        <v xml:space="preserve"> 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/>
      </c>
      <c r="V165" s="37">
        <f t="shared" si="82"/>
        <v>-0.36182226504324988</v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>
        <f t="shared" si="86"/>
        <v>23</v>
      </c>
      <c r="AA165" s="1" t="str">
        <f t="shared" si="87"/>
        <v xml:space="preserve"> </v>
      </c>
      <c r="AB165" s="1" t="str">
        <f t="shared" si="88"/>
        <v xml:space="preserve"> </v>
      </c>
      <c r="AC165" s="1" t="str">
        <f t="shared" si="89"/>
        <v xml:space="preserve"> </v>
      </c>
      <c r="AD165" s="1" t="str">
        <f t="shared" si="90"/>
        <v xml:space="preserve"> </v>
      </c>
      <c r="AE165" s="1" t="str">
        <f t="shared" si="91"/>
        <v xml:space="preserve"> </v>
      </c>
      <c r="AF165" s="1" t="str">
        <f t="shared" si="92"/>
        <v xml:space="preserve"> </v>
      </c>
      <c r="AG165" s="38">
        <f t="shared" si="93"/>
        <v>5.6577577246928428</v>
      </c>
      <c r="AH165" s="38" t="str">
        <f t="shared" si="94"/>
        <v xml:space="preserve"> </v>
      </c>
      <c r="AI165" s="1">
        <f t="shared" si="95"/>
        <v>27</v>
      </c>
      <c r="AJ165" s="1" t="str">
        <f t="shared" si="96"/>
        <v xml:space="preserve"> </v>
      </c>
      <c r="AK165" s="25">
        <f t="shared" si="97"/>
        <v>57.781367799202897</v>
      </c>
      <c r="AL165" s="25" t="str">
        <f t="shared" si="98"/>
        <v xml:space="preserve"> </v>
      </c>
      <c r="AM165" s="1">
        <f t="shared" si="99"/>
        <v>11</v>
      </c>
      <c r="AN165" s="1" t="str">
        <f t="shared" si="100"/>
        <v xml:space="preserve"> </v>
      </c>
      <c r="AO165" t="s">
        <v>1105</v>
      </c>
      <c r="AP165" t="s">
        <v>1254</v>
      </c>
      <c r="AQ165" s="22">
        <v>36.182226504324987</v>
      </c>
      <c r="AR165" s="21">
        <v>-82.170018576778972</v>
      </c>
      <c r="AS165">
        <v>4.1305102395001736</v>
      </c>
      <c r="AT165">
        <v>-36.182226504324987</v>
      </c>
      <c r="AU165">
        <v>82.170018576778972</v>
      </c>
      <c r="AV165" t="s">
        <v>2177</v>
      </c>
    </row>
    <row r="166" spans="1:48" x14ac:dyDescent="0.25">
      <c r="A166" s="14">
        <v>1.689999999999996E-9</v>
      </c>
      <c r="B166" t="s">
        <v>1058</v>
      </c>
      <c r="C166" s="4">
        <v>1</v>
      </c>
      <c r="D166" s="4">
        <v>0</v>
      </c>
      <c r="E166" s="4">
        <v>4</v>
      </c>
      <c r="F166" s="4">
        <v>5</v>
      </c>
      <c r="G166" s="4">
        <v>31</v>
      </c>
      <c r="H166" s="4">
        <v>28.73</v>
      </c>
      <c r="I166" s="34">
        <v>1065.3124198925716</v>
      </c>
      <c r="J166" s="35">
        <v>16.277620396600565</v>
      </c>
      <c r="K166" s="35">
        <v>17.844720496894411</v>
      </c>
      <c r="L166" s="35">
        <v>10.212001072961373</v>
      </c>
      <c r="M166" s="35">
        <v>8.9958270321361056</v>
      </c>
      <c r="N166" s="4">
        <v>1.61</v>
      </c>
      <c r="O166" s="4">
        <v>-15.30773277222514</v>
      </c>
      <c r="P166" s="35">
        <v>4.5945005221023321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>
        <f t="shared" si="93"/>
        <v>4.5945005237923322</v>
      </c>
      <c r="AH166" s="38" t="str">
        <f t="shared" si="94"/>
        <v xml:space="preserve"> </v>
      </c>
      <c r="AI166" s="1">
        <f t="shared" si="95"/>
        <v>44</v>
      </c>
      <c r="AJ166" s="1" t="str">
        <f t="shared" si="96"/>
        <v xml:space="preserve"> </v>
      </c>
      <c r="AK166" s="25" t="str">
        <f t="shared" si="97"/>
        <v xml:space="preserve"> </v>
      </c>
      <c r="AL166" s="25" t="str">
        <f t="shared" si="98"/>
        <v xml:space="preserve"> </v>
      </c>
      <c r="AM166" s="1" t="str">
        <f t="shared" si="99"/>
        <v xml:space="preserve"> </v>
      </c>
      <c r="AN166" s="1" t="str">
        <f t="shared" si="100"/>
        <v xml:space="preserve"> </v>
      </c>
      <c r="AO166" t="s">
        <v>1058</v>
      </c>
      <c r="AP166" t="s">
        <v>1239</v>
      </c>
      <c r="AQ166" s="22">
        <v>-5.6469409979238216</v>
      </c>
      <c r="AR166" s="21">
        <v>5.8357148219463468</v>
      </c>
      <c r="AS166">
        <v>7.9011486251305163</v>
      </c>
      <c r="AT166">
        <v>5.6469409979238216</v>
      </c>
      <c r="AU166">
        <v>-5.8357148219463468</v>
      </c>
      <c r="AV166" t="s">
        <v>2178</v>
      </c>
    </row>
    <row r="167" spans="1:48" x14ac:dyDescent="0.25">
      <c r="A167" s="14">
        <v>1.699999999999996E-9</v>
      </c>
      <c r="B167" t="s">
        <v>1002</v>
      </c>
      <c r="C167" s="4">
        <v>1</v>
      </c>
      <c r="D167" s="4">
        <v>0</v>
      </c>
      <c r="E167" s="4">
        <v>5</v>
      </c>
      <c r="F167" s="4">
        <v>6</v>
      </c>
      <c r="G167" s="4">
        <v>12.5</v>
      </c>
      <c r="H167" s="4">
        <v>11.62</v>
      </c>
      <c r="I167" s="34">
        <v>1157.2310020416414</v>
      </c>
      <c r="J167" s="35">
        <v>25.260869565217387</v>
      </c>
      <c r="K167" s="35">
        <v>10.374999999999998</v>
      </c>
      <c r="L167" s="35">
        <v>19.453582089552242</v>
      </c>
      <c r="M167" s="35">
        <v>16.241619937694704</v>
      </c>
      <c r="N167" s="4">
        <v>0.46</v>
      </c>
      <c r="O167" s="4">
        <v>-75.583864118895974</v>
      </c>
      <c r="P167" s="35">
        <v>6.8846815834767643</v>
      </c>
      <c r="Q167" s="36" t="str">
        <f t="shared" si="77"/>
        <v xml:space="preserve"> </v>
      </c>
      <c r="R167" s="36" t="str">
        <f t="shared" si="78"/>
        <v xml:space="preserve"> </v>
      </c>
      <c r="S167" s="37" t="str">
        <f t="shared" si="79"/>
        <v/>
      </c>
      <c r="T167" s="37" t="str">
        <f t="shared" si="80"/>
        <v/>
      </c>
      <c r="U167" s="37" t="str">
        <f t="shared" si="81"/>
        <v/>
      </c>
      <c r="V167" s="37" t="str">
        <f t="shared" si="82"/>
        <v/>
      </c>
      <c r="W167" s="37" t="str">
        <f t="shared" si="83"/>
        <v/>
      </c>
      <c r="X167" s="37" t="str">
        <f t="shared" si="84"/>
        <v/>
      </c>
      <c r="Y167" s="1" t="str">
        <f t="shared" si="85"/>
        <v xml:space="preserve"> </v>
      </c>
      <c r="Z167" s="1" t="str">
        <f t="shared" si="86"/>
        <v xml:space="preserve"> </v>
      </c>
      <c r="AA167" s="1" t="str">
        <f t="shared" si="87"/>
        <v xml:space="preserve"> </v>
      </c>
      <c r="AB167" s="1" t="str">
        <f t="shared" si="88"/>
        <v xml:space="preserve"> </v>
      </c>
      <c r="AC167" s="1" t="str">
        <f t="shared" si="89"/>
        <v xml:space="preserve"> 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>
        <f t="shared" si="93"/>
        <v>6.8846815851767644</v>
      </c>
      <c r="AH167" s="38" t="str">
        <f t="shared" si="94"/>
        <v xml:space="preserve"> </v>
      </c>
      <c r="AI167" s="1">
        <f t="shared" si="95"/>
        <v>11</v>
      </c>
      <c r="AJ167" s="1" t="str">
        <f t="shared" si="96"/>
        <v xml:space="preserve"> </v>
      </c>
      <c r="AK167" s="25" t="str">
        <f t="shared" si="97"/>
        <v xml:space="preserve"> </v>
      </c>
      <c r="AL167" s="25">
        <f t="shared" si="98"/>
        <v>-75.583864117195972</v>
      </c>
      <c r="AM167" s="1" t="str">
        <f t="shared" si="99"/>
        <v xml:space="preserve"> </v>
      </c>
      <c r="AN167" s="1">
        <f t="shared" si="100"/>
        <v>6</v>
      </c>
      <c r="AO167" t="s">
        <v>1002</v>
      </c>
      <c r="AP167" t="s">
        <v>1254</v>
      </c>
      <c r="AQ167" s="22">
        <v>-63.951089378525651</v>
      </c>
      <c r="AR167" s="21">
        <v>-79.380381820118814</v>
      </c>
      <c r="AS167">
        <v>7.5731497418244587</v>
      </c>
      <c r="AT167">
        <v>63.951089378525651</v>
      </c>
      <c r="AU167">
        <v>79.380381820118814</v>
      </c>
      <c r="AV167" t="s">
        <v>2179</v>
      </c>
    </row>
    <row r="168" spans="1:48" x14ac:dyDescent="0.25">
      <c r="A168" s="14">
        <v>1.709999999999996E-9</v>
      </c>
      <c r="B168" t="s">
        <v>1010</v>
      </c>
      <c r="C168" s="4">
        <v>8</v>
      </c>
      <c r="D168" s="4">
        <v>0</v>
      </c>
      <c r="E168" s="4">
        <v>0</v>
      </c>
      <c r="F168" s="4">
        <v>8</v>
      </c>
      <c r="G168" s="4">
        <v>5.625</v>
      </c>
      <c r="H168" s="4">
        <v>1.76</v>
      </c>
      <c r="I168" s="34">
        <v>472.48763081353201</v>
      </c>
      <c r="J168" s="35" t="s">
        <v>1238</v>
      </c>
      <c r="K168" s="35" t="s">
        <v>1238</v>
      </c>
      <c r="L168" s="35" t="s">
        <v>1238</v>
      </c>
      <c r="M168" s="35" t="s">
        <v>1238</v>
      </c>
      <c r="N168" s="4">
        <v>-7.0000000000000007E-2</v>
      </c>
      <c r="O168" s="4">
        <v>-37.254901960784316</v>
      </c>
      <c r="P168" s="35" t="s">
        <v>137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2.1960227289827272</v>
      </c>
      <c r="T168" s="37" t="str">
        <f t="shared" si="80"/>
        <v/>
      </c>
      <c r="U168" s="37" t="str">
        <f t="shared" si="81"/>
        <v xml:space="preserve"> </v>
      </c>
      <c r="V168" s="37" t="str">
        <f t="shared" si="82"/>
        <v xml:space="preserve"> </v>
      </c>
      <c r="W168" s="37" t="str">
        <f t="shared" si="83"/>
        <v xml:space="preserve"> </v>
      </c>
      <c r="X168" s="37" t="str">
        <f t="shared" si="84"/>
        <v xml:space="preserve"> </v>
      </c>
      <c r="Y168" s="1" t="str">
        <f t="shared" si="85"/>
        <v xml:space="preserve"> </v>
      </c>
      <c r="Z168" s="1" t="str">
        <f t="shared" si="86"/>
        <v xml:space="preserve"> </v>
      </c>
      <c r="AA168" s="1" t="str">
        <f t="shared" si="87"/>
        <v xml:space="preserve"> </v>
      </c>
      <c r="AB168" s="1" t="str">
        <f t="shared" si="88"/>
        <v xml:space="preserve"> </v>
      </c>
      <c r="AC168" s="1">
        <f t="shared" si="89"/>
        <v>1</v>
      </c>
      <c r="AD168" s="1" t="str">
        <f t="shared" si="90"/>
        <v xml:space="preserve"> </v>
      </c>
      <c r="AE168" s="1">
        <f t="shared" si="91"/>
        <v>1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 t="str">
        <f t="shared" si="98"/>
        <v xml:space="preserve"> </v>
      </c>
      <c r="AM168" s="1" t="str">
        <f t="shared" si="99"/>
        <v xml:space="preserve"> </v>
      </c>
      <c r="AN168" s="1" t="str">
        <f t="shared" si="100"/>
        <v xml:space="preserve"> </v>
      </c>
      <c r="AO168" t="s">
        <v>1010</v>
      </c>
      <c r="AP168" t="s">
        <v>1295</v>
      </c>
      <c r="AQ168" s="22" t="e">
        <v>#VALUE!</v>
      </c>
      <c r="AR168" s="21" t="e">
        <v>#VALUE!</v>
      </c>
      <c r="AS168">
        <v>219.60227272727272</v>
      </c>
      <c r="AT168" t="e">
        <v>#VALUE!</v>
      </c>
      <c r="AU168" t="e">
        <v>#VALUE!</v>
      </c>
      <c r="AV168" t="s">
        <v>2180</v>
      </c>
    </row>
    <row r="169" spans="1:48" x14ac:dyDescent="0.25">
      <c r="A169" s="14">
        <v>1.7199999999999959E-9</v>
      </c>
      <c r="B169" t="s">
        <v>1119</v>
      </c>
      <c r="C169" s="4">
        <v>13</v>
      </c>
      <c r="D169" s="4">
        <v>1</v>
      </c>
      <c r="E169" s="4">
        <v>1</v>
      </c>
      <c r="F169" s="4">
        <v>15</v>
      </c>
      <c r="G169" s="4">
        <v>5</v>
      </c>
      <c r="H169" s="4">
        <v>3.26</v>
      </c>
      <c r="I169" s="34">
        <v>1530.8019023146962</v>
      </c>
      <c r="J169" s="35">
        <v>19.218797718687476</v>
      </c>
      <c r="K169" s="35">
        <v>10.933360479964431</v>
      </c>
      <c r="L169" s="35">
        <v>5.6774251644252649</v>
      </c>
      <c r="M169" s="35">
        <v>4.3993612453032744</v>
      </c>
      <c r="N169" s="4">
        <v>0.128</v>
      </c>
      <c r="O169" s="4">
        <v>-34.020618556701031</v>
      </c>
      <c r="P169" s="35">
        <v>1.0162576393115741</v>
      </c>
      <c r="Q169" s="36">
        <f t="shared" si="77"/>
        <v>86.666666668386668</v>
      </c>
      <c r="R169" s="36" t="str">
        <f t="shared" si="78"/>
        <v xml:space="preserve"> </v>
      </c>
      <c r="S169" s="37">
        <f t="shared" si="79"/>
        <v>0.53374233300834362</v>
      </c>
      <c r="T169" s="37" t="str">
        <f t="shared" si="80"/>
        <v/>
      </c>
      <c r="U169" s="37" t="str">
        <f t="shared" si="81"/>
        <v/>
      </c>
      <c r="V169" s="37" t="str">
        <f t="shared" si="82"/>
        <v/>
      </c>
      <c r="W169" s="37" t="str">
        <f t="shared" si="83"/>
        <v/>
      </c>
      <c r="X169" s="37">
        <f t="shared" si="84"/>
        <v>-0.47648783187508292</v>
      </c>
      <c r="Y169" s="1" t="str">
        <f t="shared" si="85"/>
        <v xml:space="preserve"> </v>
      </c>
      <c r="Z169" s="1" t="str">
        <f t="shared" si="86"/>
        <v xml:space="preserve"> </v>
      </c>
      <c r="AA169" s="1" t="str">
        <f t="shared" si="87"/>
        <v xml:space="preserve"> </v>
      </c>
      <c r="AB169" s="1">
        <f t="shared" si="88"/>
        <v>26</v>
      </c>
      <c r="AC169" s="1">
        <f t="shared" si="89"/>
        <v>12</v>
      </c>
      <c r="AD169" s="1" t="str">
        <f t="shared" si="90"/>
        <v xml:space="preserve"> </v>
      </c>
      <c r="AE169" s="1">
        <f t="shared" si="91"/>
        <v>28</v>
      </c>
      <c r="AF169" s="1" t="str">
        <f t="shared" si="92"/>
        <v xml:space="preserve"> </v>
      </c>
      <c r="AG169" s="38" t="str">
        <f t="shared" si="93"/>
        <v xml:space="preserve"> </v>
      </c>
      <c r="AH169" s="38" t="str">
        <f t="shared" si="94"/>
        <v xml:space="preserve"> </v>
      </c>
      <c r="AI169" s="1" t="str">
        <f t="shared" si="95"/>
        <v xml:space="preserve"> </v>
      </c>
      <c r="AJ169" s="1" t="str">
        <f t="shared" si="96"/>
        <v xml:space="preserve"> </v>
      </c>
      <c r="AK169" s="25" t="str">
        <f t="shared" si="97"/>
        <v xml:space="preserve"> </v>
      </c>
      <c r="AL169" s="25" t="str">
        <f t="shared" si="98"/>
        <v xml:space="preserve"> </v>
      </c>
      <c r="AM169" s="1" t="str">
        <f t="shared" si="99"/>
        <v xml:space="preserve"> </v>
      </c>
      <c r="AN169" s="1" t="str">
        <f t="shared" si="100"/>
        <v xml:space="preserve"> </v>
      </c>
      <c r="AO169" t="s">
        <v>1119</v>
      </c>
      <c r="AP169" t="s">
        <v>1242</v>
      </c>
      <c r="AQ169" s="22">
        <v>-24.736118619724135</v>
      </c>
      <c r="AR169" s="21">
        <v>47.648783187508293</v>
      </c>
      <c r="AS169">
        <v>53.374233128834362</v>
      </c>
      <c r="AT169">
        <v>24.736118619724135</v>
      </c>
      <c r="AU169">
        <v>-47.648783187508293</v>
      </c>
      <c r="AV169" t="s">
        <v>2181</v>
      </c>
    </row>
    <row r="170" spans="1:48" x14ac:dyDescent="0.25">
      <c r="A170" s="14">
        <v>1.7299999999999959E-9</v>
      </c>
      <c r="B170" t="s">
        <v>1126</v>
      </c>
      <c r="C170" s="4">
        <v>4</v>
      </c>
      <c r="D170" s="4">
        <v>0</v>
      </c>
      <c r="E170" s="4">
        <v>1</v>
      </c>
      <c r="F170" s="4">
        <v>5</v>
      </c>
      <c r="G170" s="4">
        <v>97</v>
      </c>
      <c r="H170" s="4">
        <v>83.37</v>
      </c>
      <c r="I170" s="34">
        <v>6299.0697289285581</v>
      </c>
      <c r="J170" s="35" t="s">
        <v>1238</v>
      </c>
      <c r="K170" s="35" t="s">
        <v>1238</v>
      </c>
      <c r="L170" s="35" t="s">
        <v>1238</v>
      </c>
      <c r="M170" s="35" t="s">
        <v>1238</v>
      </c>
      <c r="N170" s="4" t="s">
        <v>132</v>
      </c>
      <c r="O170" s="4" t="s">
        <v>132</v>
      </c>
      <c r="P170" s="35" t="s">
        <v>137</v>
      </c>
      <c r="Q170" s="36">
        <f t="shared" si="77"/>
        <v>80.000000001730001</v>
      </c>
      <c r="R170" s="36" t="str">
        <f t="shared" si="78"/>
        <v xml:space="preserve"> </v>
      </c>
      <c r="S170" s="37">
        <f t="shared" si="79"/>
        <v>0.16348806698128934</v>
      </c>
      <c r="T170" s="37" t="str">
        <f t="shared" si="80"/>
        <v/>
      </c>
      <c r="U170" s="37" t="str">
        <f t="shared" si="81"/>
        <v xml:space="preserve"> </v>
      </c>
      <c r="V170" s="37" t="str">
        <f t="shared" si="82"/>
        <v xml:space="preserve"> </v>
      </c>
      <c r="W170" s="37" t="str">
        <f t="shared" si="83"/>
        <v xml:space="preserve"> </v>
      </c>
      <c r="X170" s="37" t="str">
        <f t="shared" si="84"/>
        <v xml:space="preserve"> </v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>
        <f t="shared" si="89"/>
        <v>78</v>
      </c>
      <c r="AD170" s="1" t="str">
        <f t="shared" si="90"/>
        <v xml:space="preserve"> </v>
      </c>
      <c r="AE170" s="1">
        <f t="shared" si="91"/>
        <v>42</v>
      </c>
      <c r="AF170" s="1" t="str">
        <f t="shared" si="92"/>
        <v xml:space="preserve"> </v>
      </c>
      <c r="AG170" s="38" t="str">
        <f t="shared" si="93"/>
        <v xml:space="preserve"> </v>
      </c>
      <c r="AH170" s="38" t="str">
        <f t="shared" si="94"/>
        <v xml:space="preserve"> </v>
      </c>
      <c r="AI170" s="1" t="str">
        <f t="shared" si="95"/>
        <v xml:space="preserve"> </v>
      </c>
      <c r="AJ170" s="1" t="str">
        <f t="shared" si="96"/>
        <v xml:space="preserve"> </v>
      </c>
      <c r="AK170" s="25" t="str">
        <f t="shared" si="97"/>
        <v xml:space="preserve"> </v>
      </c>
      <c r="AL170" s="25" t="str">
        <f t="shared" si="98"/>
        <v xml:space="preserve"> </v>
      </c>
      <c r="AM170" s="1" t="str">
        <f t="shared" si="99"/>
        <v xml:space="preserve"> </v>
      </c>
      <c r="AN170" s="1" t="str">
        <f t="shared" si="100"/>
        <v xml:space="preserve"> </v>
      </c>
      <c r="AO170" t="s">
        <v>1126</v>
      </c>
      <c r="AP170" t="s">
        <v>1246</v>
      </c>
      <c r="AQ170" s="22" t="e">
        <v>#VALUE!</v>
      </c>
      <c r="AR170" s="21" t="e">
        <v>#VALUE!</v>
      </c>
      <c r="AS170">
        <v>16.348806525128936</v>
      </c>
      <c r="AT170" t="e">
        <v>#VALUE!</v>
      </c>
      <c r="AU170" t="e">
        <v>#VALUE!</v>
      </c>
      <c r="AV170" t="s">
        <v>2182</v>
      </c>
    </row>
    <row r="171" spans="1:48" x14ac:dyDescent="0.25">
      <c r="A171" s="14">
        <v>1.7399999999999959E-9</v>
      </c>
      <c r="B171" t="s">
        <v>1018</v>
      </c>
      <c r="C171" s="4">
        <v>11</v>
      </c>
      <c r="D171" s="4">
        <v>0</v>
      </c>
      <c r="E171" s="4">
        <v>3</v>
      </c>
      <c r="F171" s="4">
        <v>14</v>
      </c>
      <c r="G171" s="4">
        <v>19</v>
      </c>
      <c r="H171" s="4">
        <v>15.7</v>
      </c>
      <c r="I171" s="34">
        <v>1693.822082053468</v>
      </c>
      <c r="J171" s="35" t="s">
        <v>1238</v>
      </c>
      <c r="K171" s="35" t="s">
        <v>1238</v>
      </c>
      <c r="L171" s="35">
        <v>24.183638862088117</v>
      </c>
      <c r="M171" s="35">
        <v>18.430872872040165</v>
      </c>
      <c r="N171" s="4">
        <v>0.20300000000000001</v>
      </c>
      <c r="O171" s="4">
        <v>1.5000000000000013</v>
      </c>
      <c r="P171" s="35">
        <v>1.2738853503184715</v>
      </c>
      <c r="Q171" s="36">
        <f t="shared" si="77"/>
        <v>78.571428573168575</v>
      </c>
      <c r="R171" s="36" t="str">
        <f t="shared" si="78"/>
        <v xml:space="preserve"> </v>
      </c>
      <c r="S171" s="37">
        <f t="shared" si="79"/>
        <v>0.21019108454254773</v>
      </c>
      <c r="T171" s="37" t="str">
        <f t="shared" si="80"/>
        <v/>
      </c>
      <c r="U171" s="37" t="str">
        <f t="shared" si="81"/>
        <v xml:space="preserve"> </v>
      </c>
      <c r="V171" s="37" t="str">
        <f t="shared" si="82"/>
        <v xml:space="preserve"> </v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>
        <f t="shared" si="89"/>
        <v>62</v>
      </c>
      <c r="AD171" s="1" t="str">
        <f t="shared" si="90"/>
        <v xml:space="preserve"> </v>
      </c>
      <c r="AE171" s="1">
        <f t="shared" si="91"/>
        <v>48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1018</v>
      </c>
      <c r="AP171" t="s">
        <v>1242</v>
      </c>
      <c r="AQ171" s="22" t="e">
        <v>#VALUE!</v>
      </c>
      <c r="AR171" s="21">
        <v>-122.99596819297554</v>
      </c>
      <c r="AS171">
        <v>21.019108280254773</v>
      </c>
      <c r="AT171" t="e">
        <v>#VALUE!</v>
      </c>
      <c r="AU171">
        <v>122.99596819297554</v>
      </c>
      <c r="AV171" t="s">
        <v>2183</v>
      </c>
    </row>
    <row r="172" spans="1:48" x14ac:dyDescent="0.25">
      <c r="A172" s="14">
        <v>1.7499999999999958E-9</v>
      </c>
      <c r="B172" t="s">
        <v>1166</v>
      </c>
      <c r="C172" s="4">
        <v>8</v>
      </c>
      <c r="D172" s="4">
        <v>1</v>
      </c>
      <c r="E172" s="4">
        <v>3</v>
      </c>
      <c r="F172" s="4">
        <v>12</v>
      </c>
      <c r="G172" s="4">
        <v>37.485599517822266</v>
      </c>
      <c r="H172" s="4">
        <v>31.63</v>
      </c>
      <c r="I172" s="34">
        <v>1949.273585134833</v>
      </c>
      <c r="J172" s="35" t="s">
        <v>1238</v>
      </c>
      <c r="K172" s="35">
        <v>12.296803746691015</v>
      </c>
      <c r="L172" s="35">
        <v>11.842920805320448</v>
      </c>
      <c r="M172" s="35">
        <v>6.6194518492991001</v>
      </c>
      <c r="N172" s="4">
        <v>0.45600000000000002</v>
      </c>
      <c r="O172" s="4">
        <v>-90.379746835443029</v>
      </c>
      <c r="P172" s="35">
        <v>5.2329268166810099</v>
      </c>
      <c r="Q172" s="36" t="str">
        <f t="shared" si="77"/>
        <v xml:space="preserve"> </v>
      </c>
      <c r="R172" s="36" t="str">
        <f t="shared" si="78"/>
        <v xml:space="preserve"> </v>
      </c>
      <c r="S172" s="37">
        <f t="shared" si="79"/>
        <v>0.18512802950283799</v>
      </c>
      <c r="T172" s="37" t="str">
        <f t="shared" si="80"/>
        <v/>
      </c>
      <c r="U172" s="37" t="str">
        <f t="shared" si="81"/>
        <v xml:space="preserve"> </v>
      </c>
      <c r="V172" s="37" t="str">
        <f t="shared" si="82"/>
        <v xml:space="preserve"> </v>
      </c>
      <c r="W172" s="37" t="str">
        <f t="shared" si="83"/>
        <v/>
      </c>
      <c r="X172" s="37" t="str">
        <f t="shared" si="84"/>
        <v/>
      </c>
      <c r="Y172" s="1" t="str">
        <f t="shared" si="85"/>
        <v xml:space="preserve"> </v>
      </c>
      <c r="Z172" s="1" t="str">
        <f t="shared" si="86"/>
        <v xml:space="preserve"> </v>
      </c>
      <c r="AA172" s="1" t="str">
        <f t="shared" si="87"/>
        <v xml:space="preserve"> </v>
      </c>
      <c r="AB172" s="1" t="str">
        <f t="shared" si="88"/>
        <v xml:space="preserve"> </v>
      </c>
      <c r="AC172" s="1">
        <f t="shared" si="89"/>
        <v>70</v>
      </c>
      <c r="AD172" s="1" t="str">
        <f t="shared" si="90"/>
        <v xml:space="preserve"> </v>
      </c>
      <c r="AE172" s="1" t="str">
        <f t="shared" si="91"/>
        <v xml:space="preserve"> </v>
      </c>
      <c r="AF172" s="1" t="str">
        <f t="shared" si="92"/>
        <v xml:space="preserve"> </v>
      </c>
      <c r="AG172" s="38">
        <f t="shared" si="93"/>
        <v>5.23292681843101</v>
      </c>
      <c r="AH172" s="38" t="str">
        <f t="shared" si="94"/>
        <v xml:space="preserve"> </v>
      </c>
      <c r="AI172" s="1">
        <f t="shared" si="95"/>
        <v>37</v>
      </c>
      <c r="AJ172" s="1" t="str">
        <f t="shared" si="96"/>
        <v xml:space="preserve"> </v>
      </c>
      <c r="AK172" s="25" t="str">
        <f t="shared" si="97"/>
        <v xml:space="preserve"> </v>
      </c>
      <c r="AL172" s="25">
        <f t="shared" si="98"/>
        <v>-90.379746833693034</v>
      </c>
      <c r="AM172" s="1" t="str">
        <f t="shared" si="99"/>
        <v xml:space="preserve"> </v>
      </c>
      <c r="AN172" s="1">
        <f t="shared" si="100"/>
        <v>9</v>
      </c>
      <c r="AO172" t="s">
        <v>1166</v>
      </c>
      <c r="AP172" t="s">
        <v>1242</v>
      </c>
      <c r="AQ172" s="22" t="e">
        <v>#VALUE!</v>
      </c>
      <c r="AR172" s="21">
        <v>-9.2029039250687283</v>
      </c>
      <c r="AS172">
        <v>18.512802775283799</v>
      </c>
      <c r="AT172" t="e">
        <v>#VALUE!</v>
      </c>
      <c r="AU172">
        <v>9.2029039250687283</v>
      </c>
      <c r="AV172" t="s">
        <v>2184</v>
      </c>
    </row>
    <row r="173" spans="1:48" x14ac:dyDescent="0.25">
      <c r="A173" s="14">
        <v>1.7599999999999958E-9</v>
      </c>
      <c r="B173" t="s">
        <v>1183</v>
      </c>
      <c r="C173" s="4">
        <v>10</v>
      </c>
      <c r="D173" s="4">
        <v>1</v>
      </c>
      <c r="E173" s="4">
        <v>1</v>
      </c>
      <c r="F173" s="4">
        <v>12</v>
      </c>
      <c r="G173" s="4">
        <v>62.702198028564453</v>
      </c>
      <c r="H173" s="4">
        <v>54.13</v>
      </c>
      <c r="I173" s="34">
        <v>11021.837283437953</v>
      </c>
      <c r="J173" s="35">
        <v>14.820996312073913</v>
      </c>
      <c r="K173" s="35">
        <v>14.197659310419084</v>
      </c>
      <c r="L173" s="35">
        <v>11.508508112027554</v>
      </c>
      <c r="M173" s="35">
        <v>11.049342491717509</v>
      </c>
      <c r="N173" s="4">
        <v>2.8770000000000002</v>
      </c>
      <c r="O173" s="4">
        <v>4.2391304347826075</v>
      </c>
      <c r="P173" s="35">
        <v>1.7382079674491551</v>
      </c>
      <c r="Q173" s="36">
        <f t="shared" si="77"/>
        <v>83.333333335093329</v>
      </c>
      <c r="R173" s="36" t="str">
        <f t="shared" si="78"/>
        <v xml:space="preserve"> </v>
      </c>
      <c r="S173" s="37">
        <f t="shared" si="79"/>
        <v>0.15836316504402834</v>
      </c>
      <c r="T173" s="37" t="str">
        <f t="shared" si="80"/>
        <v/>
      </c>
      <c r="U173" s="37" t="str">
        <f t="shared" si="81"/>
        <v/>
      </c>
      <c r="V173" s="37" t="str">
        <f t="shared" si="82"/>
        <v/>
      </c>
      <c r="W173" s="37" t="str">
        <f t="shared" si="83"/>
        <v/>
      </c>
      <c r="X173" s="37" t="str">
        <f t="shared" si="84"/>
        <v/>
      </c>
      <c r="Y173" s="1" t="str">
        <f t="shared" si="85"/>
        <v xml:space="preserve"> </v>
      </c>
      <c r="Z173" s="1" t="str">
        <f t="shared" si="86"/>
        <v xml:space="preserve"> </v>
      </c>
      <c r="AA173" s="1" t="str">
        <f t="shared" si="87"/>
        <v xml:space="preserve"> </v>
      </c>
      <c r="AB173" s="1" t="str">
        <f t="shared" si="88"/>
        <v xml:space="preserve"> </v>
      </c>
      <c r="AC173" s="1">
        <f t="shared" si="89"/>
        <v>83</v>
      </c>
      <c r="AD173" s="1" t="str">
        <f t="shared" si="90"/>
        <v xml:space="preserve"> </v>
      </c>
      <c r="AE173" s="1">
        <f t="shared" si="91"/>
        <v>33</v>
      </c>
      <c r="AF173" s="1" t="str">
        <f t="shared" si="92"/>
        <v xml:space="preserve"> </v>
      </c>
      <c r="AG173" s="38" t="str">
        <f t="shared" si="93"/>
        <v xml:space="preserve"> </v>
      </c>
      <c r="AH173" s="38" t="str">
        <f t="shared" si="94"/>
        <v xml:space="preserve"> </v>
      </c>
      <c r="AI173" s="1" t="str">
        <f t="shared" si="95"/>
        <v xml:space="preserve"> 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1183</v>
      </c>
      <c r="AP173" t="s">
        <v>1293</v>
      </c>
      <c r="AQ173" s="22">
        <v>3.8070132634914433</v>
      </c>
      <c r="AR173" s="21">
        <v>-6.1193033659413532</v>
      </c>
      <c r="AS173">
        <v>15.836316328402834</v>
      </c>
      <c r="AT173">
        <v>-3.8070132634914433</v>
      </c>
      <c r="AU173">
        <v>6.1193033659413532</v>
      </c>
      <c r="AV173" t="s">
        <v>2185</v>
      </c>
    </row>
    <row r="174" spans="1:48" x14ac:dyDescent="0.25">
      <c r="A174" s="14">
        <v>1.7699999999999957E-9</v>
      </c>
      <c r="B174" t="s">
        <v>1095</v>
      </c>
      <c r="C174" s="4">
        <v>8</v>
      </c>
      <c r="D174" s="4">
        <v>0</v>
      </c>
      <c r="E174" s="4">
        <v>4</v>
      </c>
      <c r="F174" s="4">
        <v>12</v>
      </c>
      <c r="G174" s="4">
        <v>27.606800079345703</v>
      </c>
      <c r="H174" s="4">
        <v>21.93</v>
      </c>
      <c r="I174" s="34">
        <v>3466.5989992087675</v>
      </c>
      <c r="J174" s="35">
        <v>39.972091778744321</v>
      </c>
      <c r="K174" s="35">
        <v>21.802959152042359</v>
      </c>
      <c r="L174" s="35">
        <v>9.8490988541000615</v>
      </c>
      <c r="M174" s="35">
        <v>7.1526281310211948</v>
      </c>
      <c r="N174" s="4">
        <v>0.41400000000000003</v>
      </c>
      <c r="O174" s="4">
        <v>6.1538461538461586</v>
      </c>
      <c r="P174" s="35">
        <v>1.1058440172558119</v>
      </c>
      <c r="Q174" s="36" t="str">
        <f t="shared" si="77"/>
        <v xml:space="preserve"> </v>
      </c>
      <c r="R174" s="36" t="str">
        <f t="shared" si="78"/>
        <v xml:space="preserve"> </v>
      </c>
      <c r="S174" s="37">
        <f t="shared" si="79"/>
        <v>0.25886001450806223</v>
      </c>
      <c r="T174" s="37" t="str">
        <f t="shared" si="80"/>
        <v/>
      </c>
      <c r="U174" s="37" t="str">
        <f t="shared" si="81"/>
        <v/>
      </c>
      <c r="V174" s="37" t="str">
        <f t="shared" si="82"/>
        <v/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>
        <f t="shared" si="89"/>
        <v>49</v>
      </c>
      <c r="AD174" s="1" t="str">
        <f t="shared" si="90"/>
        <v xml:space="preserve"> </v>
      </c>
      <c r="AE174" s="1" t="str">
        <f t="shared" si="91"/>
        <v xml:space="preserve"> 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1095</v>
      </c>
      <c r="AP174" t="s">
        <v>1242</v>
      </c>
      <c r="AQ174" s="22">
        <v>-159.43160725105238</v>
      </c>
      <c r="AR174" s="21">
        <v>9.1820156874137808</v>
      </c>
      <c r="AS174">
        <v>25.886001273806226</v>
      </c>
      <c r="AT174">
        <v>159.43160725105238</v>
      </c>
      <c r="AU174">
        <v>-9.1820156874137808</v>
      </c>
      <c r="AV174" t="s">
        <v>2186</v>
      </c>
    </row>
    <row r="175" spans="1:48" x14ac:dyDescent="0.25">
      <c r="A175" s="14">
        <v>1.7799999999999957E-9</v>
      </c>
      <c r="B175" t="s">
        <v>1114</v>
      </c>
      <c r="C175" s="4">
        <v>7</v>
      </c>
      <c r="D175" s="4">
        <v>1</v>
      </c>
      <c r="E175" s="4">
        <v>1</v>
      </c>
      <c r="F175" s="4">
        <v>9</v>
      </c>
      <c r="G175" s="4">
        <v>99</v>
      </c>
      <c r="H175" s="4">
        <v>95.19</v>
      </c>
      <c r="I175" s="34">
        <v>2688.0485937772569</v>
      </c>
      <c r="J175" s="35">
        <v>24.483024691358025</v>
      </c>
      <c r="K175" s="35">
        <v>21.069057104913679</v>
      </c>
      <c r="L175" s="35">
        <v>14.48896192989069</v>
      </c>
      <c r="M175" s="35">
        <v>13.012598510494245</v>
      </c>
      <c r="N175" s="4">
        <v>3.8879999999999999</v>
      </c>
      <c r="O175" s="4">
        <v>3.9572192513368893</v>
      </c>
      <c r="P175" s="35">
        <v>2.4267254963756697</v>
      </c>
      <c r="Q175" s="36">
        <f t="shared" si="77"/>
        <v>77.777777779557766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/>
      </c>
      <c r="V175" s="37" t="str">
        <f t="shared" si="82"/>
        <v/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>
        <f t="shared" si="91"/>
        <v>49</v>
      </c>
      <c r="AF175" s="1" t="str">
        <f t="shared" si="92"/>
        <v xml:space="preserve"> </v>
      </c>
      <c r="AG175" s="38">
        <f t="shared" si="93"/>
        <v>2.4267254981556698</v>
      </c>
      <c r="AH175" s="38" t="str">
        <f t="shared" si="94"/>
        <v xml:space="preserve"> </v>
      </c>
      <c r="AI175" s="1">
        <f t="shared" si="95"/>
        <v>87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1114</v>
      </c>
      <c r="AP175" t="s">
        <v>1239</v>
      </c>
      <c r="AQ175" s="22">
        <v>-58.902628393938514</v>
      </c>
      <c r="AR175" s="21">
        <v>-33.601899701381896</v>
      </c>
      <c r="AS175">
        <v>4.0025212732429871</v>
      </c>
      <c r="AT175">
        <v>58.902628393938514</v>
      </c>
      <c r="AU175">
        <v>33.601899701381896</v>
      </c>
      <c r="AV175" t="s">
        <v>2187</v>
      </c>
    </row>
    <row r="176" spans="1:48" x14ac:dyDescent="0.25">
      <c r="A176" s="14">
        <v>1.7899999999999957E-9</v>
      </c>
      <c r="B176" t="s">
        <v>1157</v>
      </c>
      <c r="C176" s="4">
        <v>16</v>
      </c>
      <c r="D176" s="4">
        <v>0</v>
      </c>
      <c r="E176" s="4">
        <v>4</v>
      </c>
      <c r="F176" s="4">
        <v>20</v>
      </c>
      <c r="G176" s="4">
        <v>3.3943748474121094</v>
      </c>
      <c r="H176" s="4">
        <v>2.0099999999999998</v>
      </c>
      <c r="I176" s="34">
        <v>445.59425554109731</v>
      </c>
      <c r="J176" s="35" t="s">
        <v>1238</v>
      </c>
      <c r="K176" s="35" t="s">
        <v>1238</v>
      </c>
      <c r="L176" s="35">
        <v>5.3529808136522465</v>
      </c>
      <c r="M176" s="35">
        <v>5.1662877173621187</v>
      </c>
      <c r="N176" s="4">
        <v>-9.9000000000000005E-2</v>
      </c>
      <c r="O176" s="4">
        <v>70.710059171597635</v>
      </c>
      <c r="P176" s="35">
        <v>0</v>
      </c>
      <c r="Q176" s="36">
        <f t="shared" si="77"/>
        <v>80.000000001789999</v>
      </c>
      <c r="R176" s="36" t="str">
        <f t="shared" si="78"/>
        <v xml:space="preserve"> </v>
      </c>
      <c r="S176" s="37">
        <f t="shared" si="79"/>
        <v>0.68874370697015419</v>
      </c>
      <c r="T176" s="37" t="str">
        <f t="shared" si="80"/>
        <v/>
      </c>
      <c r="U176" s="37" t="str">
        <f t="shared" si="81"/>
        <v xml:space="preserve"> </v>
      </c>
      <c r="V176" s="37" t="str">
        <f t="shared" si="82"/>
        <v xml:space="preserve"> </v>
      </c>
      <c r="W176" s="37" t="str">
        <f t="shared" si="83"/>
        <v/>
      </c>
      <c r="X176" s="37">
        <f t="shared" si="84"/>
        <v>-0.50640466223215164</v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>
        <f t="shared" si="88"/>
        <v>23</v>
      </c>
      <c r="AC176" s="1">
        <f t="shared" si="89"/>
        <v>8</v>
      </c>
      <c r="AD176" s="1" t="str">
        <f t="shared" si="90"/>
        <v xml:space="preserve"> </v>
      </c>
      <c r="AE176" s="1">
        <f t="shared" si="91"/>
        <v>41</v>
      </c>
      <c r="AF176" s="1" t="str">
        <f t="shared" si="92"/>
        <v xml:space="preserve"> </v>
      </c>
      <c r="AG176" s="38" t="str">
        <f t="shared" si="93"/>
        <v xml:space="preserve"> </v>
      </c>
      <c r="AH176" s="38" t="str">
        <f t="shared" si="94"/>
        <v xml:space="preserve"> </v>
      </c>
      <c r="AI176" s="1" t="str">
        <f t="shared" si="95"/>
        <v xml:space="preserve"> </v>
      </c>
      <c r="AJ176" s="1" t="str">
        <f t="shared" si="96"/>
        <v xml:space="preserve"> </v>
      </c>
      <c r="AK176" s="25">
        <f t="shared" si="97"/>
        <v>70.710059173387634</v>
      </c>
      <c r="AL176" s="25" t="str">
        <f t="shared" si="98"/>
        <v xml:space="preserve"> </v>
      </c>
      <c r="AM176" s="1">
        <f t="shared" si="99"/>
        <v>5</v>
      </c>
      <c r="AN176" s="1" t="str">
        <f t="shared" si="100"/>
        <v xml:space="preserve"> </v>
      </c>
      <c r="AO176" t="s">
        <v>1157</v>
      </c>
      <c r="AP176" t="s">
        <v>1295</v>
      </c>
      <c r="AQ176" s="22" t="e">
        <v>#VALUE!</v>
      </c>
      <c r="AR176" s="21">
        <v>50.640466223215164</v>
      </c>
      <c r="AS176">
        <v>68.874370518015411</v>
      </c>
      <c r="AT176" t="e">
        <v>#VALUE!</v>
      </c>
      <c r="AU176">
        <v>-50.640466223215164</v>
      </c>
      <c r="AV176" t="s">
        <v>2188</v>
      </c>
    </row>
    <row r="177" spans="1:48" x14ac:dyDescent="0.25">
      <c r="A177" s="14">
        <v>1.7999999999999956E-9</v>
      </c>
      <c r="B177" t="s">
        <v>1090</v>
      </c>
      <c r="C177" s="4">
        <v>5</v>
      </c>
      <c r="D177" s="4">
        <v>1</v>
      </c>
      <c r="E177" s="4">
        <v>8</v>
      </c>
      <c r="F177" s="4">
        <v>14</v>
      </c>
      <c r="G177" s="4">
        <v>6</v>
      </c>
      <c r="H177" s="4">
        <v>4.0999999999999996</v>
      </c>
      <c r="I177" s="34">
        <v>510.099711029319</v>
      </c>
      <c r="J177" s="35">
        <v>5.865522174535049</v>
      </c>
      <c r="K177" s="35">
        <v>16.46586345381526</v>
      </c>
      <c r="L177" s="35">
        <v>4.6880227325576938</v>
      </c>
      <c r="M177" s="35">
        <v>5.0655581541112245</v>
      </c>
      <c r="N177" s="4">
        <v>0.69900000000000007</v>
      </c>
      <c r="O177" s="4">
        <v>-10.38461538461538</v>
      </c>
      <c r="P177" s="35">
        <v>5.8536585365853666</v>
      </c>
      <c r="Q177" s="36" t="str">
        <f t="shared" si="77"/>
        <v xml:space="preserve"> </v>
      </c>
      <c r="R177" s="36" t="str">
        <f t="shared" si="78"/>
        <v xml:space="preserve"> </v>
      </c>
      <c r="S177" s="37">
        <f t="shared" si="79"/>
        <v>0.46341463594634164</v>
      </c>
      <c r="T177" s="37" t="str">
        <f t="shared" si="80"/>
        <v/>
      </c>
      <c r="U177" s="37" t="str">
        <f t="shared" si="81"/>
        <v/>
      </c>
      <c r="V177" s="37">
        <f t="shared" si="82"/>
        <v>-0.6193089284570541</v>
      </c>
      <c r="W177" s="37" t="str">
        <f t="shared" si="83"/>
        <v/>
      </c>
      <c r="X177" s="37">
        <f t="shared" si="84"/>
        <v>-0.56772007135938662</v>
      </c>
      <c r="Y177" s="1" t="str">
        <f t="shared" si="85"/>
        <v xml:space="preserve"> </v>
      </c>
      <c r="Z177" s="1">
        <f t="shared" si="86"/>
        <v>5</v>
      </c>
      <c r="AA177" s="1" t="str">
        <f t="shared" si="87"/>
        <v xml:space="preserve"> </v>
      </c>
      <c r="AB177" s="1">
        <f t="shared" si="88"/>
        <v>17</v>
      </c>
      <c r="AC177" s="1">
        <f t="shared" si="89"/>
        <v>18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>
        <f t="shared" si="93"/>
        <v>5.8536585383853668</v>
      </c>
      <c r="AH177" s="38" t="str">
        <f t="shared" si="94"/>
        <v xml:space="preserve"> </v>
      </c>
      <c r="AI177" s="1">
        <f t="shared" si="95"/>
        <v>22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1090</v>
      </c>
      <c r="AP177" t="s">
        <v>1295</v>
      </c>
      <c r="AQ177" s="22">
        <v>61.930892845705408</v>
      </c>
      <c r="AR177" s="21">
        <v>56.772007135938665</v>
      </c>
      <c r="AS177">
        <v>46.341463414634163</v>
      </c>
      <c r="AT177">
        <v>-61.930892845705408</v>
      </c>
      <c r="AU177">
        <v>-56.772007135938665</v>
      </c>
      <c r="AV177" t="s">
        <v>2189</v>
      </c>
    </row>
    <row r="178" spans="1:48" x14ac:dyDescent="0.25">
      <c r="A178" s="14">
        <v>1.8099999999999956E-9</v>
      </c>
      <c r="B178" t="s">
        <v>1033</v>
      </c>
      <c r="C178" s="4">
        <v>11</v>
      </c>
      <c r="D178" s="4">
        <v>0</v>
      </c>
      <c r="E178" s="4">
        <v>2</v>
      </c>
      <c r="F178" s="4">
        <v>13</v>
      </c>
      <c r="G178" s="4">
        <v>49.75</v>
      </c>
      <c r="H178" s="4">
        <v>43.01</v>
      </c>
      <c r="I178" s="34">
        <v>4779.7823497856152</v>
      </c>
      <c r="J178" s="35">
        <v>21.656596173212488</v>
      </c>
      <c r="K178" s="35">
        <v>24.904458598726112</v>
      </c>
      <c r="L178" s="35">
        <v>8.4143419328802782</v>
      </c>
      <c r="M178" s="35">
        <v>8.8232196140925883</v>
      </c>
      <c r="N178" s="4">
        <v>1.986</v>
      </c>
      <c r="O178" s="4">
        <v>-7.1962616822429961</v>
      </c>
      <c r="P178" s="35">
        <v>2.7853987444780284</v>
      </c>
      <c r="Q178" s="36">
        <f t="shared" si="77"/>
        <v>84.615384617194607</v>
      </c>
      <c r="R178" s="36" t="str">
        <f t="shared" si="78"/>
        <v xml:space="preserve"> </v>
      </c>
      <c r="S178" s="37">
        <f t="shared" si="79"/>
        <v>0.15670774419549191</v>
      </c>
      <c r="T178" s="37" t="str">
        <f t="shared" si="80"/>
        <v/>
      </c>
      <c r="U178" s="37" t="str">
        <f t="shared" si="81"/>
        <v/>
      </c>
      <c r="V178" s="37" t="str">
        <f t="shared" si="82"/>
        <v/>
      </c>
      <c r="W178" s="37" t="str">
        <f t="shared" si="83"/>
        <v/>
      </c>
      <c r="X178" s="37" t="str">
        <f t="shared" si="84"/>
        <v/>
      </c>
      <c r="Y178" s="1" t="str">
        <f t="shared" si="85"/>
        <v xml:space="preserve"> </v>
      </c>
      <c r="Z178" s="1" t="str">
        <f t="shared" si="86"/>
        <v xml:space="preserve"> </v>
      </c>
      <c r="AA178" s="1" t="str">
        <f t="shared" si="87"/>
        <v xml:space="preserve"> </v>
      </c>
      <c r="AB178" s="1" t="str">
        <f t="shared" si="88"/>
        <v xml:space="preserve"> </v>
      </c>
      <c r="AC178" s="1">
        <f t="shared" si="89"/>
        <v>85</v>
      </c>
      <c r="AD178" s="1" t="str">
        <f t="shared" si="90"/>
        <v xml:space="preserve"> </v>
      </c>
      <c r="AE178" s="1">
        <f t="shared" si="91"/>
        <v>30</v>
      </c>
      <c r="AF178" s="1" t="str">
        <f t="shared" si="92"/>
        <v xml:space="preserve"> </v>
      </c>
      <c r="AG178" s="38">
        <f t="shared" si="93"/>
        <v>2.7853987462880285</v>
      </c>
      <c r="AH178" s="38" t="str">
        <f t="shared" si="94"/>
        <v xml:space="preserve"> </v>
      </c>
      <c r="AI178" s="1">
        <f t="shared" si="95"/>
        <v>79</v>
      </c>
      <c r="AJ178" s="1" t="str">
        <f t="shared" si="96"/>
        <v xml:space="preserve"> </v>
      </c>
      <c r="AK178" s="25" t="str">
        <f t="shared" si="97"/>
        <v xml:space="preserve"> </v>
      </c>
      <c r="AL178" s="25" t="str">
        <f t="shared" si="98"/>
        <v xml:space="preserve"> </v>
      </c>
      <c r="AM178" s="1" t="str">
        <f t="shared" si="99"/>
        <v xml:space="preserve"> </v>
      </c>
      <c r="AN178" s="1" t="str">
        <f t="shared" si="100"/>
        <v xml:space="preserve"> </v>
      </c>
      <c r="AO178" t="s">
        <v>1033</v>
      </c>
      <c r="AP178" t="s">
        <v>1295</v>
      </c>
      <c r="AQ178" s="22">
        <v>-40.55820705863502</v>
      </c>
      <c r="AR178" s="21">
        <v>22.411828231073017</v>
      </c>
      <c r="AS178">
        <v>15.670774238549189</v>
      </c>
      <c r="AT178">
        <v>40.55820705863502</v>
      </c>
      <c r="AU178">
        <v>-22.411828231073017</v>
      </c>
      <c r="AV178" t="s">
        <v>2190</v>
      </c>
    </row>
    <row r="179" spans="1:48" x14ac:dyDescent="0.25">
      <c r="A179" s="14">
        <v>1.8199999999999956E-9</v>
      </c>
      <c r="B179" t="s">
        <v>1182</v>
      </c>
      <c r="C179" s="4">
        <v>1</v>
      </c>
      <c r="D179" s="4">
        <v>1</v>
      </c>
      <c r="E179" s="4">
        <v>6</v>
      </c>
      <c r="F179" s="4">
        <v>8</v>
      </c>
      <c r="G179" s="4">
        <v>30.25</v>
      </c>
      <c r="H179" s="4">
        <v>29.32</v>
      </c>
      <c r="I179" s="34">
        <v>9413.6765393742662</v>
      </c>
      <c r="J179" s="35">
        <v>9.9423533401152948</v>
      </c>
      <c r="K179" s="35">
        <v>8.8875416792967563</v>
      </c>
      <c r="L179" s="35" t="s">
        <v>1238</v>
      </c>
      <c r="M179" s="35" t="s">
        <v>1238</v>
      </c>
      <c r="N179" s="4">
        <v>2.9489999999999998</v>
      </c>
      <c r="O179" s="4">
        <v>-4.5631067961165055</v>
      </c>
      <c r="P179" s="35">
        <v>5.6548431105047756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>
        <f t="shared" si="82"/>
        <v>-0.35470960059798806</v>
      </c>
      <c r="W179" s="37" t="str">
        <f t="shared" si="83"/>
        <v xml:space="preserve"> </v>
      </c>
      <c r="X179" s="37" t="str">
        <f t="shared" si="84"/>
        <v xml:space="preserve"> </v>
      </c>
      <c r="Y179" s="1" t="str">
        <f t="shared" si="85"/>
        <v xml:space="preserve"> </v>
      </c>
      <c r="Z179" s="1">
        <f t="shared" si="86"/>
        <v>24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>
        <f t="shared" si="93"/>
        <v>5.6548431123247758</v>
      </c>
      <c r="AH179" s="38" t="str">
        <f t="shared" si="94"/>
        <v xml:space="preserve"> </v>
      </c>
      <c r="AI179" s="1">
        <f t="shared" si="95"/>
        <v>28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1182</v>
      </c>
      <c r="AP179" t="s">
        <v>1246</v>
      </c>
      <c r="AQ179" s="22">
        <v>35.470960059798806</v>
      </c>
      <c r="AR179" s="21" t="e">
        <v>#VALUE!</v>
      </c>
      <c r="AS179">
        <v>3.1718963165074943</v>
      </c>
      <c r="AT179">
        <v>-35.470960059798806</v>
      </c>
      <c r="AU179" t="e">
        <v>#VALUE!</v>
      </c>
      <c r="AV179" t="s">
        <v>2191</v>
      </c>
    </row>
    <row r="180" spans="1:48" x14ac:dyDescent="0.25">
      <c r="A180" s="14">
        <v>1.8299999999999955E-9</v>
      </c>
      <c r="B180" t="s">
        <v>962</v>
      </c>
      <c r="C180" s="4">
        <v>17</v>
      </c>
      <c r="D180" s="4">
        <v>0</v>
      </c>
      <c r="E180" s="4">
        <v>1</v>
      </c>
      <c r="F180" s="4">
        <v>18</v>
      </c>
      <c r="G180" s="4">
        <v>56</v>
      </c>
      <c r="H180" s="4">
        <v>48.96</v>
      </c>
      <c r="I180" s="34">
        <v>18897.555632726351</v>
      </c>
      <c r="J180" s="35">
        <v>17.300353356890458</v>
      </c>
      <c r="K180" s="35">
        <v>19.169929522317933</v>
      </c>
      <c r="L180" s="35">
        <v>12.065462469740247</v>
      </c>
      <c r="M180" s="35">
        <v>10.874354530485238</v>
      </c>
      <c r="N180" s="4">
        <v>2.83</v>
      </c>
      <c r="O180" s="4">
        <v>28.054298642533944</v>
      </c>
      <c r="P180" s="35">
        <v>5.1000816993464051</v>
      </c>
      <c r="Q180" s="36">
        <f t="shared" si="77"/>
        <v>94.444444446274446</v>
      </c>
      <c r="R180" s="36" t="str">
        <f t="shared" si="78"/>
        <v xml:space="preserve"> </v>
      </c>
      <c r="S180" s="37" t="str">
        <f t="shared" si="79"/>
        <v/>
      </c>
      <c r="T180" s="37" t="str">
        <f t="shared" si="80"/>
        <v/>
      </c>
      <c r="U180" s="37" t="str">
        <f t="shared" si="81"/>
        <v/>
      </c>
      <c r="V180" s="37" t="str">
        <f t="shared" si="82"/>
        <v/>
      </c>
      <c r="W180" s="37" t="str">
        <f t="shared" si="83"/>
        <v/>
      </c>
      <c r="X180" s="37" t="str">
        <f t="shared" si="84"/>
        <v/>
      </c>
      <c r="Y180" s="1" t="str">
        <f t="shared" si="85"/>
        <v xml:space="preserve"> </v>
      </c>
      <c r="Z180" s="1" t="str">
        <f t="shared" si="86"/>
        <v xml:space="preserve"> </v>
      </c>
      <c r="AA180" s="1" t="str">
        <f t="shared" si="87"/>
        <v xml:space="preserve"> </v>
      </c>
      <c r="AB180" s="1" t="str">
        <f t="shared" si="88"/>
        <v xml:space="preserve"> </v>
      </c>
      <c r="AC180" s="1" t="str">
        <f t="shared" si="89"/>
        <v xml:space="preserve"> </v>
      </c>
      <c r="AD180" s="1" t="str">
        <f t="shared" si="90"/>
        <v xml:space="preserve"> </v>
      </c>
      <c r="AE180" s="1">
        <f t="shared" si="91"/>
        <v>13</v>
      </c>
      <c r="AF180" s="1" t="str">
        <f t="shared" si="92"/>
        <v xml:space="preserve"> </v>
      </c>
      <c r="AG180" s="38">
        <f t="shared" si="93"/>
        <v>5.1000817011764052</v>
      </c>
      <c r="AH180" s="38" t="str">
        <f t="shared" si="94"/>
        <v xml:space="preserve"> </v>
      </c>
      <c r="AI180" s="1">
        <f t="shared" si="95"/>
        <v>40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962</v>
      </c>
      <c r="AP180" t="s">
        <v>1295</v>
      </c>
      <c r="AQ180" s="22">
        <v>-12.28480366333795</v>
      </c>
      <c r="AR180" s="21">
        <v>-11.254948044796542</v>
      </c>
      <c r="AS180">
        <v>14.379084967320255</v>
      </c>
      <c r="AT180">
        <v>12.28480366333795</v>
      </c>
      <c r="AU180">
        <v>11.254948044796542</v>
      </c>
      <c r="AV180" t="s">
        <v>2192</v>
      </c>
    </row>
    <row r="181" spans="1:48" x14ac:dyDescent="0.25">
      <c r="A181" s="14">
        <v>1.8399999999999955E-9</v>
      </c>
      <c r="B181" t="s">
        <v>1072</v>
      </c>
      <c r="C181" s="4">
        <v>5</v>
      </c>
      <c r="D181" s="4">
        <v>0</v>
      </c>
      <c r="E181" s="4">
        <v>1</v>
      </c>
      <c r="F181" s="4">
        <v>6</v>
      </c>
      <c r="G181" s="4">
        <v>21</v>
      </c>
      <c r="H181" s="4">
        <v>17.16</v>
      </c>
      <c r="I181" s="34">
        <v>1105.0295752824484</v>
      </c>
      <c r="J181" s="35">
        <v>20.926829268292682</v>
      </c>
      <c r="K181" s="35">
        <v>18.53131749460043</v>
      </c>
      <c r="L181" s="35">
        <v>9.152517730496454</v>
      </c>
      <c r="M181" s="35">
        <v>8.5937989038870057</v>
      </c>
      <c r="N181" s="4">
        <v>0.82000000000000006</v>
      </c>
      <c r="O181" s="4">
        <v>12.328767123287683</v>
      </c>
      <c r="P181" s="35">
        <v>4.3706293706293708</v>
      </c>
      <c r="Q181" s="36">
        <f t="shared" si="77"/>
        <v>83.333333335173322</v>
      </c>
      <c r="R181" s="36" t="str">
        <f t="shared" si="78"/>
        <v xml:space="preserve"> </v>
      </c>
      <c r="S181" s="37">
        <f t="shared" si="79"/>
        <v>0.22377622561622376</v>
      </c>
      <c r="T181" s="37" t="str">
        <f t="shared" si="80"/>
        <v/>
      </c>
      <c r="U181" s="37" t="str">
        <f t="shared" si="81"/>
        <v/>
      </c>
      <c r="V181" s="37" t="str">
        <f t="shared" si="82"/>
        <v/>
      </c>
      <c r="W181" s="37" t="str">
        <f t="shared" si="83"/>
        <v/>
      </c>
      <c r="X181" s="37" t="str">
        <f t="shared" si="84"/>
        <v/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 t="str">
        <f t="shared" si="88"/>
        <v xml:space="preserve"> </v>
      </c>
      <c r="AC181" s="1">
        <f t="shared" si="89"/>
        <v>57</v>
      </c>
      <c r="AD181" s="1" t="str">
        <f t="shared" si="90"/>
        <v xml:space="preserve"> </v>
      </c>
      <c r="AE181" s="1">
        <f t="shared" si="91"/>
        <v>32</v>
      </c>
      <c r="AF181" s="1" t="str">
        <f t="shared" si="92"/>
        <v xml:space="preserve"> </v>
      </c>
      <c r="AG181" s="38">
        <f t="shared" si="93"/>
        <v>4.370629372469371</v>
      </c>
      <c r="AH181" s="38" t="str">
        <f t="shared" si="94"/>
        <v xml:space="preserve"> </v>
      </c>
      <c r="AI181" s="1">
        <f t="shared" si="95"/>
        <v>55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1072</v>
      </c>
      <c r="AP181" t="s">
        <v>1295</v>
      </c>
      <c r="AQ181" s="22">
        <v>-35.821787405895037</v>
      </c>
      <c r="AR181" s="21">
        <v>15.605150889223719</v>
      </c>
      <c r="AS181">
        <v>22.377622377622373</v>
      </c>
      <c r="AT181">
        <v>35.821787405895037</v>
      </c>
      <c r="AU181">
        <v>-15.605150889223719</v>
      </c>
      <c r="AV181" t="s">
        <v>2193</v>
      </c>
    </row>
    <row r="182" spans="1:48" x14ac:dyDescent="0.25">
      <c r="A182" s="14">
        <v>1.8499999999999955E-9</v>
      </c>
      <c r="B182" t="s">
        <v>988</v>
      </c>
      <c r="C182" s="4">
        <v>6</v>
      </c>
      <c r="D182" s="4">
        <v>1</v>
      </c>
      <c r="E182" s="4">
        <v>8</v>
      </c>
      <c r="F182" s="4">
        <v>15</v>
      </c>
      <c r="G182" s="4">
        <v>22</v>
      </c>
      <c r="H182" s="4">
        <v>19.29</v>
      </c>
      <c r="I182" s="34">
        <v>3397.1360735197773</v>
      </c>
      <c r="J182" s="35" t="s">
        <v>1238</v>
      </c>
      <c r="K182" s="35" t="s">
        <v>1238</v>
      </c>
      <c r="L182" s="35">
        <v>17.861394641959574</v>
      </c>
      <c r="M182" s="35">
        <v>18.765010395010393</v>
      </c>
      <c r="N182" s="4">
        <v>0.44400000000000001</v>
      </c>
      <c r="O182" s="4">
        <v>30.588235294117638</v>
      </c>
      <c r="P182" s="35">
        <v>4.0435458786936236</v>
      </c>
      <c r="Q182" s="36" t="str">
        <f t="shared" si="77"/>
        <v xml:space="preserve"> </v>
      </c>
      <c r="R182" s="36" t="str">
        <f t="shared" si="78"/>
        <v xml:space="preserve"> </v>
      </c>
      <c r="S182" s="37" t="str">
        <f t="shared" si="79"/>
        <v/>
      </c>
      <c r="T182" s="37" t="str">
        <f t="shared" si="80"/>
        <v/>
      </c>
      <c r="U182" s="37" t="str">
        <f t="shared" si="81"/>
        <v xml:space="preserve"> </v>
      </c>
      <c r="V182" s="37" t="str">
        <f t="shared" si="82"/>
        <v xml:space="preserve"> </v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 t="str">
        <f t="shared" si="89"/>
        <v xml:space="preserve"> 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4.0435458805436237</v>
      </c>
      <c r="AH182" s="38" t="str">
        <f t="shared" si="94"/>
        <v xml:space="preserve"> </v>
      </c>
      <c r="AI182" s="1">
        <f t="shared" si="95"/>
        <v>61</v>
      </c>
      <c r="AJ182" s="1" t="str">
        <f t="shared" si="96"/>
        <v xml:space="preserve"> </v>
      </c>
      <c r="AK182" s="25" t="str">
        <f t="shared" si="97"/>
        <v xml:space="preserve"> </v>
      </c>
      <c r="AL182" s="25" t="str">
        <f t="shared" si="98"/>
        <v xml:space="preserve"> </v>
      </c>
      <c r="AM182" s="1" t="str">
        <f t="shared" si="99"/>
        <v xml:space="preserve"> </v>
      </c>
      <c r="AN182" s="1" t="str">
        <f t="shared" si="100"/>
        <v xml:space="preserve"> </v>
      </c>
      <c r="AO182" t="s">
        <v>988</v>
      </c>
      <c r="AP182" t="s">
        <v>1295</v>
      </c>
      <c r="AQ182" s="22" t="e">
        <v>#VALUE!</v>
      </c>
      <c r="AR182" s="21">
        <v>-64.698911283555717</v>
      </c>
      <c r="AS182">
        <v>14.048729911871449</v>
      </c>
      <c r="AT182" t="e">
        <v>#VALUE!</v>
      </c>
      <c r="AU182">
        <v>64.698911283555717</v>
      </c>
      <c r="AV182" t="s">
        <v>2194</v>
      </c>
    </row>
    <row r="183" spans="1:48" x14ac:dyDescent="0.25">
      <c r="A183" s="14">
        <v>1.8599999999999954E-9</v>
      </c>
      <c r="B183" t="s">
        <v>1003</v>
      </c>
      <c r="C183" s="4">
        <v>9</v>
      </c>
      <c r="D183" s="4">
        <v>0</v>
      </c>
      <c r="E183" s="4">
        <v>3</v>
      </c>
      <c r="F183" s="4">
        <v>12</v>
      </c>
      <c r="G183" s="4">
        <v>19.889499664306641</v>
      </c>
      <c r="H183" s="4">
        <v>14.97</v>
      </c>
      <c r="I183" s="34">
        <v>2085.2640812437703</v>
      </c>
      <c r="J183" s="35">
        <v>17.405868129656859</v>
      </c>
      <c r="K183" s="35">
        <v>9.3358747240886792</v>
      </c>
      <c r="L183" s="35">
        <v>9.7825882352941171</v>
      </c>
      <c r="M183" s="35">
        <v>6.4253045330088225</v>
      </c>
      <c r="N183" s="4">
        <v>0.64900000000000002</v>
      </c>
      <c r="O183" s="4">
        <v>142.1641791044776</v>
      </c>
      <c r="P183" s="35">
        <v>0</v>
      </c>
      <c r="Q183" s="36">
        <f t="shared" si="77"/>
        <v>75.000000001860002</v>
      </c>
      <c r="R183" s="36" t="str">
        <f t="shared" si="78"/>
        <v xml:space="preserve"> </v>
      </c>
      <c r="S183" s="37">
        <f t="shared" si="79"/>
        <v>0.32862389393125185</v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 t="str">
        <f t="shared" si="84"/>
        <v/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 t="str">
        <f t="shared" si="88"/>
        <v xml:space="preserve"> </v>
      </c>
      <c r="AC183" s="1">
        <f t="shared" si="89"/>
        <v>33</v>
      </c>
      <c r="AD183" s="1" t="str">
        <f t="shared" si="90"/>
        <v xml:space="preserve"> </v>
      </c>
      <c r="AE183" s="1">
        <f t="shared" si="91"/>
        <v>55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1003</v>
      </c>
      <c r="AP183" t="s">
        <v>1242</v>
      </c>
      <c r="AQ183" s="22">
        <v>-12.969628146355717</v>
      </c>
      <c r="AR183" s="21">
        <v>9.795306347282029</v>
      </c>
      <c r="AS183">
        <v>32.86238920712519</v>
      </c>
      <c r="AT183">
        <v>12.969628146355717</v>
      </c>
      <c r="AU183">
        <v>-9.795306347282029</v>
      </c>
      <c r="AV183" t="s">
        <v>2195</v>
      </c>
    </row>
    <row r="184" spans="1:48" x14ac:dyDescent="0.25">
      <c r="A184" s="14">
        <v>1.8699999999999954E-9</v>
      </c>
      <c r="B184" t="s">
        <v>1108</v>
      </c>
      <c r="C184" s="4">
        <v>1</v>
      </c>
      <c r="D184" s="4">
        <v>0</v>
      </c>
      <c r="E184" s="4">
        <v>7</v>
      </c>
      <c r="F184" s="4">
        <v>8</v>
      </c>
      <c r="G184" s="4">
        <v>32</v>
      </c>
      <c r="H184" s="4">
        <v>30.37</v>
      </c>
      <c r="I184" s="34">
        <v>15219.296310513831</v>
      </c>
      <c r="J184" s="35">
        <v>9.2338096685922775</v>
      </c>
      <c r="K184" s="35">
        <v>8.5380938993533881</v>
      </c>
      <c r="L184" s="35" t="s">
        <v>1238</v>
      </c>
      <c r="M184" s="35" t="s">
        <v>1238</v>
      </c>
      <c r="N184" s="4">
        <v>3.2890000000000001</v>
      </c>
      <c r="O184" s="4">
        <v>2.7812499999999991</v>
      </c>
      <c r="P184" s="35">
        <v>5.9993414553836022</v>
      </c>
      <c r="Q184" s="36" t="str">
        <f t="shared" si="77"/>
        <v xml:space="preserve"> </v>
      </c>
      <c r="R184" s="36" t="str">
        <f t="shared" si="78"/>
        <v xml:space="preserve"> </v>
      </c>
      <c r="S184" s="37" t="str">
        <f t="shared" si="79"/>
        <v/>
      </c>
      <c r="T184" s="37" t="str">
        <f t="shared" si="80"/>
        <v/>
      </c>
      <c r="U184" s="37" t="str">
        <f t="shared" si="81"/>
        <v/>
      </c>
      <c r="V184" s="37">
        <f t="shared" si="82"/>
        <v>-0.40069634167930568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>
        <f t="shared" si="86"/>
        <v>18</v>
      </c>
      <c r="AA184" s="1" t="str">
        <f t="shared" si="87"/>
        <v xml:space="preserve"> </v>
      </c>
      <c r="AB184" s="1" t="str">
        <f t="shared" si="88"/>
        <v xml:space="preserve"> </v>
      </c>
      <c r="AC184" s="1" t="str">
        <f t="shared" si="89"/>
        <v xml:space="preserve"> </v>
      </c>
      <c r="AD184" s="1" t="str">
        <f t="shared" si="90"/>
        <v xml:space="preserve"> </v>
      </c>
      <c r="AE184" s="1" t="str">
        <f t="shared" si="91"/>
        <v xml:space="preserve"> </v>
      </c>
      <c r="AF184" s="1" t="str">
        <f t="shared" si="92"/>
        <v xml:space="preserve"> </v>
      </c>
      <c r="AG184" s="38">
        <f t="shared" si="93"/>
        <v>5.9993414572536023</v>
      </c>
      <c r="AH184" s="38" t="str">
        <f t="shared" si="94"/>
        <v xml:space="preserve"> </v>
      </c>
      <c r="AI184" s="1">
        <f t="shared" si="95"/>
        <v>19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1108</v>
      </c>
      <c r="AP184" t="s">
        <v>1246</v>
      </c>
      <c r="AQ184" s="22">
        <v>40.069634167930566</v>
      </c>
      <c r="AR184" s="21" t="e">
        <v>#VALUE!</v>
      </c>
      <c r="AS184">
        <v>5.367138623641754</v>
      </c>
      <c r="AT184">
        <v>-40.069634167930566</v>
      </c>
      <c r="AU184" t="e">
        <v>#VALUE!</v>
      </c>
      <c r="AV184" t="s">
        <v>2196</v>
      </c>
    </row>
    <row r="185" spans="1:48" x14ac:dyDescent="0.25">
      <c r="A185" s="14">
        <v>1.8799999999999956E-9</v>
      </c>
      <c r="B185" t="s">
        <v>1024</v>
      </c>
      <c r="C185" s="4">
        <v>12</v>
      </c>
      <c r="D185" s="4">
        <v>0</v>
      </c>
      <c r="E185" s="4">
        <v>0</v>
      </c>
      <c r="F185" s="4">
        <v>12</v>
      </c>
      <c r="G185" s="4">
        <v>30</v>
      </c>
      <c r="H185" s="4">
        <v>22.96</v>
      </c>
      <c r="I185" s="34">
        <v>2504.9627886768267</v>
      </c>
      <c r="J185" s="35">
        <v>7.1593748719130277</v>
      </c>
      <c r="K185" s="35">
        <v>7.2462096152361051</v>
      </c>
      <c r="L185" s="35">
        <v>2.7931085524846653</v>
      </c>
      <c r="M185" s="35">
        <v>2.9711837234462792</v>
      </c>
      <c r="N185" s="4">
        <v>2.42</v>
      </c>
      <c r="O185" s="4">
        <v>-6.7077872012336144</v>
      </c>
      <c r="P185" s="35" t="s">
        <v>137</v>
      </c>
      <c r="Q185" s="36">
        <f t="shared" si="77"/>
        <v>100.00000000188</v>
      </c>
      <c r="R185" s="36" t="str">
        <f t="shared" si="78"/>
        <v xml:space="preserve"> </v>
      </c>
      <c r="S185" s="37">
        <f t="shared" si="79"/>
        <v>0.30662021093923336</v>
      </c>
      <c r="T185" s="37" t="str">
        <f t="shared" si="80"/>
        <v/>
      </c>
      <c r="U185" s="37" t="str">
        <f t="shared" si="81"/>
        <v/>
      </c>
      <c r="V185" s="37">
        <f t="shared" si="82"/>
        <v>-0.53533376731590665</v>
      </c>
      <c r="W185" s="37" t="str">
        <f t="shared" si="83"/>
        <v/>
      </c>
      <c r="X185" s="37">
        <f t="shared" si="84"/>
        <v>-0.7424490377641958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 t="str">
        <f t="shared" si="98"/>
        <v xml:space="preserve"> 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1024</v>
      </c>
      <c r="AP185" t="s">
        <v>1295</v>
      </c>
      <c r="AQ185" s="22">
        <v>53.533376731590664</v>
      </c>
      <c r="AR185" s="21">
        <v>74.244903776419577</v>
      </c>
      <c r="AS185">
        <v>30.662020905923338</v>
      </c>
      <c r="AT185">
        <v>-53.533376731590664</v>
      </c>
      <c r="AU185">
        <v>-74.244903776419577</v>
      </c>
      <c r="AV185" t="s">
        <v>2197</v>
      </c>
    </row>
    <row r="186" spans="1:48" x14ac:dyDescent="0.25">
      <c r="A186" s="14">
        <v>1.8899999999999957E-9</v>
      </c>
      <c r="B186" t="s">
        <v>1180</v>
      </c>
      <c r="C186" s="4">
        <v>10</v>
      </c>
      <c r="D186" s="4">
        <v>0</v>
      </c>
      <c r="E186" s="4">
        <v>3</v>
      </c>
      <c r="F186" s="4">
        <v>13</v>
      </c>
      <c r="G186" s="4">
        <v>35.5</v>
      </c>
      <c r="H186" s="4">
        <v>29.95</v>
      </c>
      <c r="I186" s="34">
        <v>5781.4853697848594</v>
      </c>
      <c r="J186" s="35">
        <v>14.364508393285371</v>
      </c>
      <c r="K186" s="35">
        <v>13.490990990990989</v>
      </c>
      <c r="L186" s="35">
        <v>7.767542874751471</v>
      </c>
      <c r="M186" s="35">
        <v>7.5285930043148461</v>
      </c>
      <c r="N186" s="4">
        <v>2.085</v>
      </c>
      <c r="O186" s="4">
        <v>6.3775510204081636</v>
      </c>
      <c r="P186" s="35">
        <v>2.380634390651085</v>
      </c>
      <c r="Q186" s="36">
        <f t="shared" si="77"/>
        <v>76.923076924966921</v>
      </c>
      <c r="R186" s="36" t="str">
        <f t="shared" si="78"/>
        <v xml:space="preserve"> </v>
      </c>
      <c r="S186" s="37">
        <f t="shared" si="79"/>
        <v>0.18530884997013347</v>
      </c>
      <c r="T186" s="37" t="str">
        <f t="shared" si="80"/>
        <v/>
      </c>
      <c r="U186" s="37" t="str">
        <f t="shared" si="81"/>
        <v/>
      </c>
      <c r="V186" s="37" t="str">
        <f t="shared" si="82"/>
        <v/>
      </c>
      <c r="W186" s="37" t="str">
        <f t="shared" si="83"/>
        <v/>
      </c>
      <c r="X186" s="37" t="str">
        <f t="shared" si="84"/>
        <v/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2.3806343925410851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1180</v>
      </c>
      <c r="AP186" t="s">
        <v>1262</v>
      </c>
      <c r="AQ186" s="22">
        <v>6.769765253492988</v>
      </c>
      <c r="AR186" s="21">
        <v>28.375925818547664</v>
      </c>
      <c r="AS186">
        <v>18.530884808013347</v>
      </c>
      <c r="AT186">
        <v>-6.769765253492988</v>
      </c>
      <c r="AU186">
        <v>-28.375925818547664</v>
      </c>
      <c r="AV186" t="s">
        <v>2198</v>
      </c>
    </row>
    <row r="187" spans="1:48" x14ac:dyDescent="0.25">
      <c r="A187" s="14">
        <v>1.8999999999999959E-9</v>
      </c>
      <c r="B187" t="s">
        <v>1029</v>
      </c>
      <c r="C187" s="4">
        <v>19</v>
      </c>
      <c r="D187" s="4">
        <v>1</v>
      </c>
      <c r="E187" s="4">
        <v>6</v>
      </c>
      <c r="F187" s="4">
        <v>26</v>
      </c>
      <c r="G187" s="4">
        <v>110.76239776611328</v>
      </c>
      <c r="H187" s="4">
        <v>94.66</v>
      </c>
      <c r="I187" s="34">
        <v>33146.033412634271</v>
      </c>
      <c r="J187" s="35">
        <v>26.309660959057545</v>
      </c>
      <c r="K187" s="35">
        <v>23.897868686464115</v>
      </c>
      <c r="L187" s="35">
        <v>19.841730512590516</v>
      </c>
      <c r="M187" s="35">
        <v>18.425459346060407</v>
      </c>
      <c r="N187" s="4">
        <v>2.7149999999999999</v>
      </c>
      <c r="O187" s="4">
        <v>3.2319391634980974</v>
      </c>
      <c r="P187" s="35">
        <v>3.0505078348427377</v>
      </c>
      <c r="Q187" s="36">
        <f t="shared" si="77"/>
        <v>73.076923078823086</v>
      </c>
      <c r="R187" s="36" t="str">
        <f t="shared" si="78"/>
        <v xml:space="preserve"> </v>
      </c>
      <c r="S187" s="37">
        <f t="shared" si="79"/>
        <v>0.17010773236813109</v>
      </c>
      <c r="T187" s="37" t="str">
        <f t="shared" si="80"/>
        <v/>
      </c>
      <c r="U187" s="37" t="str">
        <f t="shared" si="81"/>
        <v/>
      </c>
      <c r="V187" s="37" t="str">
        <f t="shared" si="82"/>
        <v/>
      </c>
      <c r="W187" s="37" t="str">
        <f t="shared" si="83"/>
        <v/>
      </c>
      <c r="X187" s="37" t="str">
        <f t="shared" si="84"/>
        <v/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3.0505078367427378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1029</v>
      </c>
      <c r="AP187" t="s">
        <v>1248</v>
      </c>
      <c r="AQ187" s="22">
        <v>-70.758079577615263</v>
      </c>
      <c r="AR187" s="21">
        <v>-82.95947650854005</v>
      </c>
      <c r="AS187">
        <v>17.01077304681311</v>
      </c>
      <c r="AT187">
        <v>70.758079577615263</v>
      </c>
      <c r="AU187">
        <v>82.95947650854005</v>
      </c>
      <c r="AV187" t="s">
        <v>2199</v>
      </c>
    </row>
    <row r="188" spans="1:48" x14ac:dyDescent="0.25">
      <c r="A188" s="14">
        <v>1.9099999999999961E-9</v>
      </c>
      <c r="B188" t="s">
        <v>964</v>
      </c>
      <c r="C188" s="4">
        <v>2</v>
      </c>
      <c r="D188" s="4">
        <v>2</v>
      </c>
      <c r="E188" s="4">
        <v>7</v>
      </c>
      <c r="F188" s="4">
        <v>11</v>
      </c>
      <c r="G188" s="4">
        <v>48.126174926757812</v>
      </c>
      <c r="H188" s="4">
        <v>50.6</v>
      </c>
      <c r="I188" s="34">
        <v>4117.5191429642655</v>
      </c>
      <c r="J188" s="35">
        <v>29.830403821030259</v>
      </c>
      <c r="K188" s="35">
        <v>25.677819025500156</v>
      </c>
      <c r="L188" s="35">
        <v>16.489273356401387</v>
      </c>
      <c r="M188" s="35">
        <v>16.369168461514679</v>
      </c>
      <c r="N188" s="4">
        <v>1.28</v>
      </c>
      <c r="O188" s="4">
        <v>18.518518518518512</v>
      </c>
      <c r="P188" s="35">
        <v>2.1475572501246636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/>
      </c>
      <c r="V188" s="37" t="str">
        <f t="shared" si="82"/>
        <v/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>
        <f t="shared" si="93"/>
        <v>2.1475572520346637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964</v>
      </c>
      <c r="AP188" t="s">
        <v>1244</v>
      </c>
      <c r="AQ188" s="22">
        <v>-93.608822152087171</v>
      </c>
      <c r="AR188" s="21">
        <v>-52.046658399027692</v>
      </c>
      <c r="AS188">
        <v>-4.8889823581861442</v>
      </c>
      <c r="AT188">
        <v>93.608822152087171</v>
      </c>
      <c r="AU188">
        <v>52.046658399027692</v>
      </c>
      <c r="AV188" t="s">
        <v>2200</v>
      </c>
    </row>
    <row r="189" spans="1:48" x14ac:dyDescent="0.25">
      <c r="A189" s="14">
        <v>1.9199999999999963E-9</v>
      </c>
      <c r="B189" t="s">
        <v>968</v>
      </c>
      <c r="C189" s="4">
        <v>1</v>
      </c>
      <c r="D189" s="4">
        <v>0</v>
      </c>
      <c r="E189" s="4">
        <v>0</v>
      </c>
      <c r="F189" s="4">
        <v>1</v>
      </c>
      <c r="G189" s="4">
        <v>28</v>
      </c>
      <c r="H189" s="4">
        <v>26.3</v>
      </c>
      <c r="I189" s="34">
        <v>1130.6326070373243</v>
      </c>
      <c r="J189" s="35">
        <v>22.47863247863248</v>
      </c>
      <c r="K189" s="35">
        <v>20.873015873015873</v>
      </c>
      <c r="L189" s="35">
        <v>14.003770642201836</v>
      </c>
      <c r="M189" s="35">
        <v>13.389570175438598</v>
      </c>
      <c r="N189" s="4">
        <v>1.17</v>
      </c>
      <c r="O189" s="4">
        <v>0</v>
      </c>
      <c r="P189" s="35" t="s">
        <v>137</v>
      </c>
      <c r="Q189" s="36">
        <f t="shared" si="77"/>
        <v>100.00000000192</v>
      </c>
      <c r="R189" s="36" t="str">
        <f t="shared" si="78"/>
        <v xml:space="preserve"> </v>
      </c>
      <c r="S189" s="37" t="str">
        <f t="shared" si="79"/>
        <v/>
      </c>
      <c r="T189" s="37" t="str">
        <f t="shared" si="80"/>
        <v/>
      </c>
      <c r="U189" s="37" t="str">
        <f t="shared" si="81"/>
        <v/>
      </c>
      <c r="V189" s="37" t="str">
        <f t="shared" si="82"/>
        <v/>
      </c>
      <c r="W189" s="37" t="str">
        <f t="shared" si="83"/>
        <v/>
      </c>
      <c r="X189" s="37" t="str">
        <f t="shared" si="84"/>
        <v/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968</v>
      </c>
      <c r="AP189" t="s">
        <v>1244</v>
      </c>
      <c r="AQ189" s="22">
        <v>-45.893484509569696</v>
      </c>
      <c r="AR189" s="21">
        <v>-29.127978238446573</v>
      </c>
      <c r="AS189">
        <v>6.4638783269961975</v>
      </c>
      <c r="AT189">
        <v>45.893484509569696</v>
      </c>
      <c r="AU189">
        <v>29.127978238446573</v>
      </c>
      <c r="AV189" t="s">
        <v>2201</v>
      </c>
    </row>
    <row r="190" spans="1:48" x14ac:dyDescent="0.25">
      <c r="A190" s="14">
        <v>1.9299999999999964E-9</v>
      </c>
      <c r="B190" t="s">
        <v>1073</v>
      </c>
      <c r="C190" s="4">
        <v>8</v>
      </c>
      <c r="D190" s="4">
        <v>1</v>
      </c>
      <c r="E190" s="4">
        <v>10</v>
      </c>
      <c r="F190" s="4">
        <v>19</v>
      </c>
      <c r="G190" s="4">
        <v>73</v>
      </c>
      <c r="H190" s="4">
        <v>66.83</v>
      </c>
      <c r="I190" s="34">
        <v>25806.675945750678</v>
      </c>
      <c r="J190" s="35">
        <v>14.997755834829441</v>
      </c>
      <c r="K190" s="35">
        <v>13.862269238747148</v>
      </c>
      <c r="L190" s="35">
        <v>8.3891168158735141</v>
      </c>
      <c r="M190" s="35">
        <v>8.0448350602449992</v>
      </c>
      <c r="N190" s="4">
        <v>4.4560000000000004</v>
      </c>
      <c r="O190" s="4">
        <v>2.6728110599078465</v>
      </c>
      <c r="P190" s="35">
        <v>3.1048930121203058</v>
      </c>
      <c r="Q190" s="36" t="str">
        <f t="shared" si="77"/>
        <v xml:space="preserve"> </v>
      </c>
      <c r="R190" s="36" t="str">
        <f t="shared" si="78"/>
        <v xml:space="preserve"> </v>
      </c>
      <c r="S190" s="37" t="str">
        <f t="shared" si="79"/>
        <v/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 t="str">
        <f t="shared" si="84"/>
        <v/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3.1048930140503059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1073</v>
      </c>
      <c r="AP190" t="s">
        <v>1262</v>
      </c>
      <c r="AQ190" s="22">
        <v>2.6597876607077242</v>
      </c>
      <c r="AR190" s="21">
        <v>22.644427610421282</v>
      </c>
      <c r="AS190">
        <v>9.2323806673649589</v>
      </c>
      <c r="AT190">
        <v>-2.6597876607077242</v>
      </c>
      <c r="AU190">
        <v>-22.644427610421282</v>
      </c>
      <c r="AV190" t="s">
        <v>2202</v>
      </c>
    </row>
    <row r="191" spans="1:48" x14ac:dyDescent="0.25">
      <c r="A191" s="14">
        <v>1.9399999999999966E-9</v>
      </c>
      <c r="B191" t="s">
        <v>1168</v>
      </c>
      <c r="C191" s="4">
        <v>7</v>
      </c>
      <c r="D191" s="4">
        <v>0</v>
      </c>
      <c r="E191" s="4">
        <v>3</v>
      </c>
      <c r="F191" s="4">
        <v>10</v>
      </c>
      <c r="G191" s="4">
        <v>28.5</v>
      </c>
      <c r="H191" s="4">
        <v>26</v>
      </c>
      <c r="I191" s="34">
        <v>6019.9497078109498</v>
      </c>
      <c r="J191" s="35" t="s">
        <v>1238</v>
      </c>
      <c r="K191" s="35" t="s">
        <v>1238</v>
      </c>
      <c r="L191" s="35">
        <v>19.292786496721135</v>
      </c>
      <c r="M191" s="35">
        <v>18.673159844628312</v>
      </c>
      <c r="N191" s="4" t="s">
        <v>132</v>
      </c>
      <c r="O191" s="4" t="s">
        <v>132</v>
      </c>
      <c r="P191" s="35">
        <v>5.5384615384615383</v>
      </c>
      <c r="Q191" s="36" t="str">
        <f t="shared" si="77"/>
        <v xml:space="preserve"> </v>
      </c>
      <c r="R191" s="36" t="str">
        <f t="shared" si="78"/>
        <v xml:space="preserve"> </v>
      </c>
      <c r="S191" s="37" t="str">
        <f t="shared" si="79"/>
        <v/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/>
      </c>
      <c r="X191" s="37" t="str">
        <f t="shared" si="84"/>
        <v/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5.5384615404015385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1168</v>
      </c>
      <c r="AP191" t="s">
        <v>1254</v>
      </c>
      <c r="AQ191" s="22" t="e">
        <v>#VALUE!</v>
      </c>
      <c r="AR191" s="21">
        <v>-77.89769473944348</v>
      </c>
      <c r="AS191">
        <v>9.6153846153846256</v>
      </c>
      <c r="AT191" t="e">
        <v>#VALUE!</v>
      </c>
      <c r="AU191">
        <v>77.89769473944348</v>
      </c>
      <c r="AV191" t="s">
        <v>2203</v>
      </c>
    </row>
    <row r="192" spans="1:48" x14ac:dyDescent="0.25">
      <c r="A192" s="14">
        <v>1.9499999999999968E-9</v>
      </c>
      <c r="B192" t="s">
        <v>994</v>
      </c>
      <c r="C192" s="4">
        <v>1</v>
      </c>
      <c r="D192" s="4">
        <v>1</v>
      </c>
      <c r="E192" s="4">
        <v>9</v>
      </c>
      <c r="F192" s="4">
        <v>11</v>
      </c>
      <c r="G192" s="4">
        <v>13.5</v>
      </c>
      <c r="H192" s="4">
        <v>13.34</v>
      </c>
      <c r="I192" s="34">
        <v>2664.3204235013109</v>
      </c>
      <c r="J192" s="35">
        <v>15.675675675675675</v>
      </c>
      <c r="K192" s="35">
        <v>15.368663594470046</v>
      </c>
      <c r="L192" s="35">
        <v>10.127400673400675</v>
      </c>
      <c r="M192" s="35">
        <v>9.9460060622761102</v>
      </c>
      <c r="N192" s="4">
        <v>0.85099999999999998</v>
      </c>
      <c r="O192" s="4">
        <v>-7.5000000000000071</v>
      </c>
      <c r="P192" s="35">
        <v>7.0014992503748132</v>
      </c>
      <c r="Q192" s="36" t="str">
        <f t="shared" si="77"/>
        <v xml:space="preserve"> </v>
      </c>
      <c r="R192" s="36" t="str">
        <f t="shared" si="78"/>
        <v xml:space="preserve"> </v>
      </c>
      <c r="S192" s="37" t="str">
        <f t="shared" si="79"/>
        <v/>
      </c>
      <c r="T192" s="37" t="str">
        <f t="shared" si="80"/>
        <v/>
      </c>
      <c r="U192" s="37" t="str">
        <f t="shared" si="81"/>
        <v/>
      </c>
      <c r="V192" s="37" t="str">
        <f t="shared" si="82"/>
        <v/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>
        <f t="shared" si="93"/>
        <v>7.0014992523248134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994</v>
      </c>
      <c r="AP192" t="s">
        <v>1250</v>
      </c>
      <c r="AQ192" s="22">
        <v>-1.7401280322618229</v>
      </c>
      <c r="AR192" s="21">
        <v>6.6158103285462788</v>
      </c>
      <c r="AS192">
        <v>1.1994002998500841</v>
      </c>
      <c r="AT192">
        <v>1.7401280322618229</v>
      </c>
      <c r="AU192">
        <v>-6.6158103285462788</v>
      </c>
      <c r="AV192" t="s">
        <v>2204</v>
      </c>
    </row>
    <row r="193" spans="1:48" x14ac:dyDescent="0.25">
      <c r="A193" s="14">
        <v>1.959999999999997E-9</v>
      </c>
      <c r="B193" t="s">
        <v>1050</v>
      </c>
      <c r="C193" s="4">
        <v>4</v>
      </c>
      <c r="D193" s="4">
        <v>0</v>
      </c>
      <c r="E193" s="4">
        <v>2</v>
      </c>
      <c r="F193" s="4">
        <v>6</v>
      </c>
      <c r="G193" s="4">
        <v>24.5</v>
      </c>
      <c r="H193" s="4">
        <v>21.79</v>
      </c>
      <c r="I193" s="34">
        <v>1021.2524571404149</v>
      </c>
      <c r="J193" s="35">
        <v>10.93875502008032</v>
      </c>
      <c r="K193" s="35">
        <v>9.5991189427312769</v>
      </c>
      <c r="L193" s="35">
        <v>7.5486976744186052</v>
      </c>
      <c r="M193" s="35">
        <v>7.1295727521992038</v>
      </c>
      <c r="N193" s="4">
        <v>1.992</v>
      </c>
      <c r="O193" s="4">
        <v>-44.543429844098</v>
      </c>
      <c r="P193" s="35">
        <v>6.9756769160165213</v>
      </c>
      <c r="Q193" s="36" t="str">
        <f t="shared" si="77"/>
        <v xml:space="preserve"> </v>
      </c>
      <c r="R193" s="36" t="str">
        <f t="shared" si="78"/>
        <v xml:space="preserve"> </v>
      </c>
      <c r="S193" s="37" t="str">
        <f t="shared" si="79"/>
        <v/>
      </c>
      <c r="T193" s="37" t="str">
        <f t="shared" si="80"/>
        <v/>
      </c>
      <c r="U193" s="37" t="str">
        <f t="shared" si="81"/>
        <v/>
      </c>
      <c r="V193" s="37" t="str">
        <f t="shared" si="82"/>
        <v/>
      </c>
      <c r="W193" s="37" t="str">
        <f t="shared" si="83"/>
        <v/>
      </c>
      <c r="X193" s="37">
        <f t="shared" si="84"/>
        <v>-0.30393885051685143</v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>
        <f t="shared" si="93"/>
        <v>6.9756769179765215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 t="str">
        <f t="shared" si="97"/>
        <v xml:space="preserve"> </v>
      </c>
      <c r="AL193" s="25" t="str">
        <f t="shared" si="98"/>
        <v xml:space="preserve"> 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1050</v>
      </c>
      <c r="AP193" t="s">
        <v>1244</v>
      </c>
      <c r="AQ193" s="22">
        <v>29.003995790532443</v>
      </c>
      <c r="AR193" s="21">
        <v>30.393885051685142</v>
      </c>
      <c r="AS193">
        <v>12.43689765947682</v>
      </c>
      <c r="AT193">
        <v>-29.003995790532443</v>
      </c>
      <c r="AU193">
        <v>-30.393885051685142</v>
      </c>
      <c r="AV193" t="s">
        <v>2205</v>
      </c>
    </row>
    <row r="194" spans="1:48" x14ac:dyDescent="0.25">
      <c r="A194" s="14">
        <v>1.9699999999999971E-9</v>
      </c>
      <c r="B194" t="s">
        <v>1048</v>
      </c>
      <c r="C194" s="4">
        <v>10</v>
      </c>
      <c r="D194" s="4">
        <v>2</v>
      </c>
      <c r="E194" s="4">
        <v>6</v>
      </c>
      <c r="F194" s="4">
        <v>18</v>
      </c>
      <c r="G194" s="4">
        <v>110.5</v>
      </c>
      <c r="H194" s="4">
        <v>105.39</v>
      </c>
      <c r="I194" s="34">
        <v>114086.63396416391</v>
      </c>
      <c r="J194" s="35">
        <v>11.774103452128253</v>
      </c>
      <c r="K194" s="35">
        <v>11.2416</v>
      </c>
      <c r="L194" s="35" t="s">
        <v>1238</v>
      </c>
      <c r="M194" s="35" t="s">
        <v>1238</v>
      </c>
      <c r="N194" s="4">
        <v>8.9510000000000005</v>
      </c>
      <c r="O194" s="4">
        <v>4.5677570093457946</v>
      </c>
      <c r="P194" s="35">
        <v>4.0924186355441687</v>
      </c>
      <c r="Q194" s="36" t="str">
        <f t="shared" si="77"/>
        <v xml:space="preserve"> </v>
      </c>
      <c r="R194" s="36" t="str">
        <f t="shared" si="78"/>
        <v xml:space="preserve"> </v>
      </c>
      <c r="S194" s="37" t="str">
        <f t="shared" si="79"/>
        <v/>
      </c>
      <c r="T194" s="37" t="str">
        <f t="shared" si="80"/>
        <v/>
      </c>
      <c r="U194" s="37" t="str">
        <f t="shared" si="81"/>
        <v/>
      </c>
      <c r="V194" s="37" t="str">
        <f t="shared" si="82"/>
        <v/>
      </c>
      <c r="W194" s="37" t="str">
        <f t="shared" si="83"/>
        <v xml:space="preserve"> </v>
      </c>
      <c r="X194" s="37" t="str">
        <f t="shared" si="84"/>
        <v xml:space="preserve"> </v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>
        <f t="shared" si="93"/>
        <v>4.0924186375141689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1048</v>
      </c>
      <c r="AP194" t="s">
        <v>1246</v>
      </c>
      <c r="AQ194" s="22">
        <v>23.582318397704995</v>
      </c>
      <c r="AR194" s="21" t="e">
        <v>#VALUE!</v>
      </c>
      <c r="AS194">
        <v>4.8486573678717226</v>
      </c>
      <c r="AT194">
        <v>-23.582318397704995</v>
      </c>
      <c r="AU194" t="e">
        <v>#VALUE!</v>
      </c>
      <c r="AV194" t="s">
        <v>2206</v>
      </c>
    </row>
    <row r="195" spans="1:48" x14ac:dyDescent="0.25">
      <c r="A195" s="14">
        <v>1.9799999999999973E-9</v>
      </c>
      <c r="B195" t="s">
        <v>961</v>
      </c>
      <c r="C195" s="4">
        <v>2</v>
      </c>
      <c r="D195" s="4">
        <v>2</v>
      </c>
      <c r="E195" s="4">
        <v>6</v>
      </c>
      <c r="F195" s="4">
        <v>10</v>
      </c>
      <c r="G195" s="4">
        <v>43</v>
      </c>
      <c r="H195" s="4">
        <v>39.96</v>
      </c>
      <c r="I195" s="34">
        <v>12292.21111350377</v>
      </c>
      <c r="J195" s="35">
        <v>24.159613059250301</v>
      </c>
      <c r="K195" s="35">
        <v>23.151796060254924</v>
      </c>
      <c r="L195" s="35">
        <v>16.798514559234146</v>
      </c>
      <c r="M195" s="35">
        <v>13.916026442973335</v>
      </c>
      <c r="N195" s="4">
        <v>1.726</v>
      </c>
      <c r="O195" s="4">
        <v>8.5534591194968481</v>
      </c>
      <c r="P195" s="35">
        <v>1.696696696696697</v>
      </c>
      <c r="Q195" s="36" t="str">
        <f t="shared" si="77"/>
        <v xml:space="preserve"> </v>
      </c>
      <c r="R195" s="36" t="str">
        <f t="shared" si="78"/>
        <v xml:space="preserve"> </v>
      </c>
      <c r="S195" s="37" t="str">
        <f t="shared" si="79"/>
        <v/>
      </c>
      <c r="T195" s="37" t="str">
        <f t="shared" si="80"/>
        <v/>
      </c>
      <c r="U195" s="37" t="str">
        <f t="shared" si="81"/>
        <v/>
      </c>
      <c r="V195" s="37" t="str">
        <f t="shared" si="82"/>
        <v/>
      </c>
      <c r="W195" s="37" t="str">
        <f t="shared" si="83"/>
        <v/>
      </c>
      <c r="X195" s="37" t="str">
        <f t="shared" si="84"/>
        <v/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 t="str">
        <f t="shared" si="93"/>
        <v xml:space="preserve"> 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961</v>
      </c>
      <c r="AP195" t="s">
        <v>1239</v>
      </c>
      <c r="AQ195" s="22">
        <v>-56.803583890943308</v>
      </c>
      <c r="AR195" s="21">
        <v>-54.898154066164736</v>
      </c>
      <c r="AS195">
        <v>7.6076076076076138</v>
      </c>
      <c r="AT195">
        <v>56.803583890943308</v>
      </c>
      <c r="AU195">
        <v>54.898154066164736</v>
      </c>
      <c r="AV195" t="s">
        <v>2207</v>
      </c>
    </row>
    <row r="196" spans="1:48" x14ac:dyDescent="0.25">
      <c r="A196" s="14">
        <v>1.9899999999999975E-9</v>
      </c>
      <c r="B196" t="s">
        <v>1061</v>
      </c>
      <c r="C196" s="4">
        <v>6</v>
      </c>
      <c r="D196" s="4">
        <v>1</v>
      </c>
      <c r="E196" s="4">
        <v>1</v>
      </c>
      <c r="F196" s="4">
        <v>8</v>
      </c>
      <c r="G196" s="4">
        <v>24.25</v>
      </c>
      <c r="H196" s="4">
        <v>16.77</v>
      </c>
      <c r="I196" s="34">
        <v>887.73464247186166</v>
      </c>
      <c r="J196" s="35">
        <v>20.627306273062729</v>
      </c>
      <c r="K196" s="35">
        <v>17.746031746031743</v>
      </c>
      <c r="L196" s="35">
        <v>10.577322834645669</v>
      </c>
      <c r="M196" s="35">
        <v>7.3338671519563228</v>
      </c>
      <c r="N196" s="4">
        <v>0.81300000000000006</v>
      </c>
      <c r="O196" s="4">
        <v>134.29394812680115</v>
      </c>
      <c r="P196" s="35">
        <v>3.5778175313059033</v>
      </c>
      <c r="Q196" s="36">
        <f t="shared" si="77"/>
        <v>75.000000001990003</v>
      </c>
      <c r="R196" s="36" t="str">
        <f t="shared" si="78"/>
        <v xml:space="preserve"> </v>
      </c>
      <c r="S196" s="37">
        <f t="shared" si="79"/>
        <v>0.4460345875594694</v>
      </c>
      <c r="T196" s="37" t="str">
        <f t="shared" si="80"/>
        <v/>
      </c>
      <c r="U196" s="37" t="str">
        <f t="shared" si="81"/>
        <v/>
      </c>
      <c r="V196" s="37" t="str">
        <f t="shared" si="82"/>
        <v/>
      </c>
      <c r="W196" s="37" t="str">
        <f t="shared" si="83"/>
        <v/>
      </c>
      <c r="X196" s="37" t="str">
        <f t="shared" si="84"/>
        <v/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>
        <f t="shared" si="93"/>
        <v>3.5778175332959035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 t="str">
        <f t="shared" si="97"/>
        <v xml:space="preserve"> 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1061</v>
      </c>
      <c r="AP196" t="s">
        <v>1295</v>
      </c>
      <c r="AQ196" s="22">
        <v>-33.877787765063694</v>
      </c>
      <c r="AR196" s="21">
        <v>2.4671034887501886</v>
      </c>
      <c r="AS196">
        <v>44.60345855694694</v>
      </c>
      <c r="AT196">
        <v>33.877787765063694</v>
      </c>
      <c r="AU196">
        <v>-2.4671034887501886</v>
      </c>
      <c r="AV196" t="s">
        <v>2208</v>
      </c>
    </row>
    <row r="197" spans="1:48" x14ac:dyDescent="0.25">
      <c r="A197" s="14">
        <v>1.9999999999999976E-9</v>
      </c>
      <c r="B197" t="s">
        <v>963</v>
      </c>
      <c r="C197" s="4">
        <v>13</v>
      </c>
      <c r="D197" s="4">
        <v>1</v>
      </c>
      <c r="E197" s="4">
        <v>0</v>
      </c>
      <c r="F197" s="4">
        <v>14</v>
      </c>
      <c r="G197" s="4">
        <v>10.25</v>
      </c>
      <c r="H197" s="4">
        <v>6.6</v>
      </c>
      <c r="I197" s="34">
        <v>786.90682687006017</v>
      </c>
      <c r="J197" s="35" t="s">
        <v>1238</v>
      </c>
      <c r="K197" s="35">
        <v>28.085106382978719</v>
      </c>
      <c r="L197" s="35">
        <v>7.8635432823413725</v>
      </c>
      <c r="M197" s="35">
        <v>6.9568026905829594</v>
      </c>
      <c r="N197" s="4">
        <v>0.14200000000000002</v>
      </c>
      <c r="O197" s="4">
        <v>18.33333333333335</v>
      </c>
      <c r="P197" s="35">
        <v>4.0909090909090908</v>
      </c>
      <c r="Q197" s="36">
        <f t="shared" si="77"/>
        <v>92.857142859142854</v>
      </c>
      <c r="R197" s="36" t="str">
        <f t="shared" si="78"/>
        <v xml:space="preserve"> </v>
      </c>
      <c r="S197" s="37">
        <f t="shared" si="79"/>
        <v>0.55303030503030326</v>
      </c>
      <c r="T197" s="37" t="str">
        <f t="shared" si="80"/>
        <v/>
      </c>
      <c r="U197" s="37" t="str">
        <f t="shared" si="81"/>
        <v xml:space="preserve"> </v>
      </c>
      <c r="V197" s="37" t="str">
        <f t="shared" si="82"/>
        <v xml:space="preserve"> </v>
      </c>
      <c r="W197" s="37" t="str">
        <f t="shared" si="83"/>
        <v/>
      </c>
      <c r="X197" s="37" t="str">
        <f t="shared" si="84"/>
        <v/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4.090909092909091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 t="str">
        <f t="shared" si="98"/>
        <v xml:space="preserve"> 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963</v>
      </c>
      <c r="AP197" t="s">
        <v>1295</v>
      </c>
      <c r="AQ197" s="22" t="e">
        <v>#VALUE!</v>
      </c>
      <c r="AR197" s="21">
        <v>27.490711481718044</v>
      </c>
      <c r="AS197">
        <v>55.303030303030319</v>
      </c>
      <c r="AT197" t="e">
        <v>#VALUE!</v>
      </c>
      <c r="AU197">
        <v>-27.490711481718044</v>
      </c>
      <c r="AV197" t="s">
        <v>2209</v>
      </c>
    </row>
    <row r="198" spans="1:48" x14ac:dyDescent="0.25">
      <c r="A198" s="14">
        <v>2.0099999999999978E-9</v>
      </c>
      <c r="B198" t="s">
        <v>1074</v>
      </c>
      <c r="C198" s="4">
        <v>14</v>
      </c>
      <c r="D198" s="4">
        <v>2</v>
      </c>
      <c r="E198" s="4">
        <v>11</v>
      </c>
      <c r="F198" s="4">
        <v>27</v>
      </c>
      <c r="G198" s="4">
        <v>474.66000366210937</v>
      </c>
      <c r="H198" s="4">
        <v>447.48</v>
      </c>
      <c r="I198" s="34">
        <v>37999.327359739735</v>
      </c>
      <c r="J198" s="35" t="s">
        <v>1238</v>
      </c>
      <c r="K198" s="35" t="s">
        <v>1238</v>
      </c>
      <c r="L198" s="35" t="s">
        <v>1238</v>
      </c>
      <c r="M198" s="35" t="s">
        <v>1238</v>
      </c>
      <c r="N198" s="4">
        <v>0.61299999999999999</v>
      </c>
      <c r="O198" s="4">
        <v>61.315789473684198</v>
      </c>
      <c r="P198" s="35" t="s">
        <v>137</v>
      </c>
      <c r="Q198" s="36" t="str">
        <f t="shared" si="77"/>
        <v xml:space="preserve"> </v>
      </c>
      <c r="R198" s="36" t="str">
        <f t="shared" si="78"/>
        <v xml:space="preserve"> </v>
      </c>
      <c r="S198" s="37" t="str">
        <f t="shared" si="79"/>
        <v/>
      </c>
      <c r="T198" s="37" t="str">
        <f t="shared" si="80"/>
        <v/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 xml:space="preserve"> </v>
      </c>
      <c r="X198" s="37" t="str">
        <f t="shared" si="84"/>
        <v xml:space="preserve"> 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>
        <f t="shared" si="97"/>
        <v>61.315789475694196</v>
      </c>
      <c r="AL198" s="25" t="str">
        <f t="shared" si="98"/>
        <v xml:space="preserve"> 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1074</v>
      </c>
      <c r="AP198" t="s">
        <v>1293</v>
      </c>
      <c r="AQ198" s="22" t="e">
        <v>#VALUE!</v>
      </c>
      <c r="AR198" s="21" t="e">
        <v>#VALUE!</v>
      </c>
      <c r="AS198">
        <v>6.0740152994791519</v>
      </c>
      <c r="AT198" t="e">
        <v>#VALUE!</v>
      </c>
      <c r="AU198" t="e">
        <v>#VALUE!</v>
      </c>
      <c r="AV198" t="s">
        <v>2210</v>
      </c>
    </row>
    <row r="199" spans="1:48" x14ac:dyDescent="0.25">
      <c r="A199" s="14">
        <v>2.019999999999998E-9</v>
      </c>
      <c r="B199" t="s">
        <v>978</v>
      </c>
      <c r="C199" s="4">
        <v>5</v>
      </c>
      <c r="D199" s="4">
        <v>0</v>
      </c>
      <c r="E199" s="4">
        <v>5</v>
      </c>
      <c r="F199" s="4">
        <v>10</v>
      </c>
      <c r="G199" s="4">
        <v>20</v>
      </c>
      <c r="H199" s="4">
        <v>18.88</v>
      </c>
      <c r="I199" s="34">
        <v>947.90786829204239</v>
      </c>
      <c r="J199" s="35" t="s">
        <v>1238</v>
      </c>
      <c r="K199" s="35" t="s">
        <v>1238</v>
      </c>
      <c r="L199" s="35">
        <v>15.687626050420167</v>
      </c>
      <c r="M199" s="35">
        <v>14.660948952879581</v>
      </c>
      <c r="N199" s="4">
        <v>0.35000000000000003</v>
      </c>
      <c r="O199" s="4">
        <v>29.629629629629633</v>
      </c>
      <c r="P199" s="35">
        <v>4.9470338983050857</v>
      </c>
      <c r="Q199" s="36" t="str">
        <f t="shared" si="77"/>
        <v xml:space="preserve"> </v>
      </c>
      <c r="R199" s="36" t="str">
        <f t="shared" si="78"/>
        <v xml:space="preserve"> </v>
      </c>
      <c r="S199" s="37" t="str">
        <f t="shared" si="79"/>
        <v/>
      </c>
      <c r="T199" s="37" t="str">
        <f t="shared" si="80"/>
        <v/>
      </c>
      <c r="U199" s="37" t="str">
        <f t="shared" si="81"/>
        <v xml:space="preserve"> </v>
      </c>
      <c r="V199" s="37" t="str">
        <f t="shared" si="82"/>
        <v xml:space="preserve"> </v>
      </c>
      <c r="W199" s="37" t="str">
        <f t="shared" si="83"/>
        <v/>
      </c>
      <c r="X199" s="37" t="str">
        <f t="shared" si="84"/>
        <v/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4.9470339003250858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978</v>
      </c>
      <c r="AP199" t="s">
        <v>1313</v>
      </c>
      <c r="AQ199" s="22" t="e">
        <v>#VALUE!</v>
      </c>
      <c r="AR199" s="21">
        <v>-44.654713863054042</v>
      </c>
      <c r="AS199">
        <v>5.9322033898305149</v>
      </c>
      <c r="AT199" t="e">
        <v>#VALUE!</v>
      </c>
      <c r="AU199">
        <v>44.654713863054042</v>
      </c>
      <c r="AV199" t="s">
        <v>2211</v>
      </c>
    </row>
    <row r="200" spans="1:48" x14ac:dyDescent="0.25">
      <c r="A200" s="14">
        <v>2.0299999999999982E-9</v>
      </c>
      <c r="B200" t="s">
        <v>1047</v>
      </c>
      <c r="C200" s="4">
        <v>6</v>
      </c>
      <c r="D200" s="4">
        <v>0</v>
      </c>
      <c r="E200" s="4">
        <v>2</v>
      </c>
      <c r="F200" s="4">
        <v>8</v>
      </c>
      <c r="G200" s="4">
        <v>50</v>
      </c>
      <c r="H200" s="4">
        <v>39.81</v>
      </c>
      <c r="I200" s="34">
        <v>2076.95841592652</v>
      </c>
      <c r="J200" s="35">
        <v>16.580591420241564</v>
      </c>
      <c r="K200" s="35">
        <v>14.860022396416573</v>
      </c>
      <c r="L200" s="35">
        <v>11.242319774466372</v>
      </c>
      <c r="M200" s="35">
        <v>10.439296933433059</v>
      </c>
      <c r="N200" s="4">
        <v>2.4010000000000002</v>
      </c>
      <c r="O200" s="4">
        <v>21.262626262626277</v>
      </c>
      <c r="P200" s="35">
        <v>1.5322783220296408</v>
      </c>
      <c r="Q200" s="36">
        <f t="shared" si="77"/>
        <v>75.000000002030006</v>
      </c>
      <c r="R200" s="36" t="str">
        <f t="shared" si="78"/>
        <v xml:space="preserve"> </v>
      </c>
      <c r="S200" s="37">
        <f t="shared" si="79"/>
        <v>0.25596583975921378</v>
      </c>
      <c r="T200" s="37" t="str">
        <f t="shared" si="80"/>
        <v/>
      </c>
      <c r="U200" s="37" t="str">
        <f t="shared" si="81"/>
        <v/>
      </c>
      <c r="V200" s="37" t="str">
        <f t="shared" si="82"/>
        <v/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1047</v>
      </c>
      <c r="AP200" t="s">
        <v>1242</v>
      </c>
      <c r="AQ200" s="22">
        <v>-7.6133194413826821</v>
      </c>
      <c r="AR200" s="21">
        <v>-3.6647957380926188</v>
      </c>
      <c r="AS200">
        <v>25.596583772921377</v>
      </c>
      <c r="AT200">
        <v>7.6133194413826821</v>
      </c>
      <c r="AU200">
        <v>3.6647957380926188</v>
      </c>
      <c r="AV200" t="s">
        <v>2212</v>
      </c>
    </row>
    <row r="201" spans="1:48" x14ac:dyDescent="0.25">
      <c r="A201" s="14">
        <v>2.0399999999999983E-9</v>
      </c>
      <c r="B201" t="s">
        <v>1159</v>
      </c>
      <c r="C201" s="4">
        <v>9</v>
      </c>
      <c r="D201" s="4">
        <v>3</v>
      </c>
      <c r="E201" s="4">
        <v>4</v>
      </c>
      <c r="F201" s="4">
        <v>16</v>
      </c>
      <c r="G201" s="4">
        <v>30</v>
      </c>
      <c r="H201" s="4">
        <v>26.46</v>
      </c>
      <c r="I201" s="34">
        <v>10306.358993225307</v>
      </c>
      <c r="J201" s="35">
        <v>19.118497109826588</v>
      </c>
      <c r="K201" s="35">
        <v>19.384615384615387</v>
      </c>
      <c r="L201" s="35">
        <v>8.202526934494923</v>
      </c>
      <c r="M201" s="35">
        <v>7.8063696598675714</v>
      </c>
      <c r="N201" s="4">
        <v>1.3840000000000001</v>
      </c>
      <c r="O201" s="4">
        <v>15.333333333333348</v>
      </c>
      <c r="P201" s="35">
        <v>4.5351473922902494</v>
      </c>
      <c r="Q201" s="36" t="str">
        <f t="shared" si="77"/>
        <v xml:space="preserve"> </v>
      </c>
      <c r="R201" s="36" t="str">
        <f t="shared" si="78"/>
        <v xml:space="preserve"> </v>
      </c>
      <c r="S201" s="37" t="str">
        <f t="shared" si="79"/>
        <v/>
      </c>
      <c r="T201" s="37" t="str">
        <f t="shared" si="80"/>
        <v/>
      </c>
      <c r="U201" s="37" t="str">
        <f t="shared" si="81"/>
        <v/>
      </c>
      <c r="V201" s="37" t="str">
        <f t="shared" si="82"/>
        <v/>
      </c>
      <c r="W201" s="37" t="str">
        <f t="shared" si="83"/>
        <v/>
      </c>
      <c r="X201" s="37" t="str">
        <f t="shared" si="84"/>
        <v/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4.5351473943302496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1159</v>
      </c>
      <c r="AP201" t="s">
        <v>1262</v>
      </c>
      <c r="AQ201" s="22">
        <v>-24.085135721229033</v>
      </c>
      <c r="AR201" s="21">
        <v>24.364962369078302</v>
      </c>
      <c r="AS201">
        <v>13.378684807256235</v>
      </c>
      <c r="AT201">
        <v>24.085135721229033</v>
      </c>
      <c r="AU201">
        <v>-24.364962369078302</v>
      </c>
      <c r="AV201" t="s">
        <v>2213</v>
      </c>
    </row>
    <row r="202" spans="1:48" x14ac:dyDescent="0.25">
      <c r="A202" s="14">
        <v>2.0499999999999985E-9</v>
      </c>
      <c r="B202" t="s">
        <v>954</v>
      </c>
      <c r="C202" s="4">
        <v>7</v>
      </c>
      <c r="D202" s="4">
        <v>2</v>
      </c>
      <c r="E202" s="4">
        <v>8</v>
      </c>
      <c r="F202" s="4">
        <v>17</v>
      </c>
      <c r="G202" s="4">
        <v>58</v>
      </c>
      <c r="H202" s="4">
        <v>58.28</v>
      </c>
      <c r="I202" s="34">
        <v>25992.911052994736</v>
      </c>
      <c r="J202" s="35">
        <v>11.62345432788193</v>
      </c>
      <c r="K202" s="35">
        <v>10.675947975819746</v>
      </c>
      <c r="L202" s="35" t="s">
        <v>1238</v>
      </c>
      <c r="M202" s="35" t="s">
        <v>1238</v>
      </c>
      <c r="N202" s="4">
        <v>5.0140000000000002</v>
      </c>
      <c r="O202" s="4">
        <v>3.1687242798353887</v>
      </c>
      <c r="P202" s="35">
        <v>3.9293067947838023</v>
      </c>
      <c r="Q202" s="36" t="str">
        <f t="shared" si="77"/>
        <v xml:space="preserve"> </v>
      </c>
      <c r="R202" s="36" t="str">
        <f t="shared" si="78"/>
        <v xml:space="preserve"> </v>
      </c>
      <c r="S202" s="37" t="str">
        <f t="shared" si="79"/>
        <v/>
      </c>
      <c r="T202" s="37" t="str">
        <f t="shared" si="80"/>
        <v/>
      </c>
      <c r="U202" s="37" t="str">
        <f t="shared" si="81"/>
        <v/>
      </c>
      <c r="V202" s="37" t="str">
        <f t="shared" si="82"/>
        <v/>
      </c>
      <c r="W202" s="37" t="str">
        <f t="shared" si="83"/>
        <v xml:space="preserve"> </v>
      </c>
      <c r="X202" s="37" t="str">
        <f t="shared" si="84"/>
        <v xml:space="preserve"> 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>
        <f t="shared" si="93"/>
        <v>3.9293067968338025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954</v>
      </c>
      <c r="AP202" t="s">
        <v>1246</v>
      </c>
      <c r="AQ202" s="22">
        <v>24.560079197678199</v>
      </c>
      <c r="AR202" s="21" t="e">
        <v>#VALUE!</v>
      </c>
      <c r="AS202">
        <v>-0.48043925875086435</v>
      </c>
      <c r="AT202">
        <v>-24.560079197678199</v>
      </c>
      <c r="AU202" t="e">
        <v>#VALUE!</v>
      </c>
      <c r="AV202" t="s">
        <v>2214</v>
      </c>
    </row>
    <row r="203" spans="1:48" x14ac:dyDescent="0.25">
      <c r="A203" s="14">
        <v>2.0599999999999987E-9</v>
      </c>
      <c r="B203" t="s">
        <v>1060</v>
      </c>
      <c r="C203" s="4">
        <v>7</v>
      </c>
      <c r="D203" s="4">
        <v>0</v>
      </c>
      <c r="E203" s="4">
        <v>5</v>
      </c>
      <c r="F203" s="4">
        <v>12</v>
      </c>
      <c r="G203" s="4">
        <v>6.0999999046325684</v>
      </c>
      <c r="H203" s="4">
        <v>4.16</v>
      </c>
      <c r="I203" s="34">
        <v>1049.9054135307626</v>
      </c>
      <c r="J203" s="35">
        <v>9.9026779133814991</v>
      </c>
      <c r="K203" s="35">
        <v>7.8675410991025938</v>
      </c>
      <c r="L203" s="35">
        <v>3.6187834331239839</v>
      </c>
      <c r="M203" s="35">
        <v>3.2855158061521905</v>
      </c>
      <c r="N203" s="4">
        <v>0.317</v>
      </c>
      <c r="O203" s="4" t="s">
        <v>132</v>
      </c>
      <c r="P203" s="35" t="s">
        <v>137</v>
      </c>
      <c r="Q203" s="36" t="str">
        <f t="shared" si="77"/>
        <v xml:space="preserve"> </v>
      </c>
      <c r="R203" s="36" t="str">
        <f t="shared" si="78"/>
        <v xml:space="preserve"> </v>
      </c>
      <c r="S203" s="37">
        <f t="shared" si="79"/>
        <v>0.46634613298129041</v>
      </c>
      <c r="T203" s="37" t="str">
        <f t="shared" si="80"/>
        <v/>
      </c>
      <c r="U203" s="37" t="str">
        <f t="shared" si="81"/>
        <v/>
      </c>
      <c r="V203" s="37">
        <f t="shared" si="82"/>
        <v>-0.35728466216416643</v>
      </c>
      <c r="W203" s="37" t="str">
        <f t="shared" si="83"/>
        <v/>
      </c>
      <c r="X203" s="37">
        <f t="shared" si="84"/>
        <v>-0.66631402331464307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 t="str">
        <f t="shared" si="97"/>
        <v xml:space="preserve"> 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1060</v>
      </c>
      <c r="AP203" t="s">
        <v>1242</v>
      </c>
      <c r="AQ203" s="22">
        <v>35.728466216416642</v>
      </c>
      <c r="AR203" s="21">
        <v>66.631402331464301</v>
      </c>
      <c r="AS203">
        <v>46.634613092129044</v>
      </c>
      <c r="AT203">
        <v>-35.728466216416642</v>
      </c>
      <c r="AU203">
        <v>-66.631402331464301</v>
      </c>
      <c r="AV203" t="s">
        <v>2215</v>
      </c>
    </row>
    <row r="204" spans="1:48" x14ac:dyDescent="0.25">
      <c r="A204" s="14">
        <v>2.0699999999999988E-9</v>
      </c>
      <c r="B204" t="s">
        <v>1101</v>
      </c>
      <c r="C204" s="4">
        <v>4</v>
      </c>
      <c r="D204" s="4">
        <v>0</v>
      </c>
      <c r="E204" s="4">
        <v>4</v>
      </c>
      <c r="F204" s="4">
        <v>8</v>
      </c>
      <c r="G204" s="4">
        <v>13.5</v>
      </c>
      <c r="H204" s="4">
        <v>12.39</v>
      </c>
      <c r="I204" s="34">
        <v>1107.8374276727643</v>
      </c>
      <c r="J204" s="35" t="s">
        <v>1238</v>
      </c>
      <c r="K204" s="35" t="s">
        <v>1238</v>
      </c>
      <c r="L204" s="35">
        <v>21.847148042137565</v>
      </c>
      <c r="M204" s="35">
        <v>18.009243268225049</v>
      </c>
      <c r="N204" s="4" t="s">
        <v>132</v>
      </c>
      <c r="O204" s="4" t="s">
        <v>132</v>
      </c>
      <c r="P204" s="35">
        <v>4.3422114608555287</v>
      </c>
      <c r="Q204" s="36" t="str">
        <f t="shared" si="77"/>
        <v xml:space="preserve"> </v>
      </c>
      <c r="R204" s="36" t="str">
        <f t="shared" si="78"/>
        <v xml:space="preserve"> </v>
      </c>
      <c r="S204" s="37" t="str">
        <f t="shared" si="79"/>
        <v/>
      </c>
      <c r="T204" s="37" t="str">
        <f t="shared" si="80"/>
        <v/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/>
      </c>
      <c r="X204" s="37" t="str">
        <f t="shared" si="84"/>
        <v/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>
        <f t="shared" si="93"/>
        <v>4.3422114629255288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 t="str">
        <f t="shared" si="98"/>
        <v xml:space="preserve"> 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1101</v>
      </c>
      <c r="AP204" t="s">
        <v>1254</v>
      </c>
      <c r="AQ204" s="22" t="e">
        <v>#VALUE!</v>
      </c>
      <c r="AR204" s="21">
        <v>-101.45131829392042</v>
      </c>
      <c r="AS204">
        <v>8.9588377723971</v>
      </c>
      <c r="AT204" t="e">
        <v>#VALUE!</v>
      </c>
      <c r="AU204">
        <v>101.45131829392042</v>
      </c>
      <c r="AV204" t="s">
        <v>2216</v>
      </c>
    </row>
    <row r="205" spans="1:48" x14ac:dyDescent="0.25">
      <c r="A205" s="14">
        <v>2.079999999999999E-9</v>
      </c>
      <c r="B205" t="s">
        <v>1160</v>
      </c>
      <c r="C205" s="4">
        <v>10</v>
      </c>
      <c r="D205" s="4">
        <v>0</v>
      </c>
      <c r="E205" s="4">
        <v>4</v>
      </c>
      <c r="F205" s="4">
        <v>14</v>
      </c>
      <c r="G205" s="4">
        <v>30</v>
      </c>
      <c r="H205" s="4">
        <v>20.22</v>
      </c>
      <c r="I205" s="34">
        <v>2678.6198899276678</v>
      </c>
      <c r="J205" s="35" t="s">
        <v>1238</v>
      </c>
      <c r="K205" s="35">
        <v>10.476683937823834</v>
      </c>
      <c r="L205" s="35">
        <v>22.441434171409039</v>
      </c>
      <c r="M205" s="35">
        <v>9.7027793526877648</v>
      </c>
      <c r="N205" s="4">
        <v>-0.81500000000000006</v>
      </c>
      <c r="O205" s="4" t="s">
        <v>132</v>
      </c>
      <c r="P205" s="35">
        <v>0.39564787339268054</v>
      </c>
      <c r="Q205" s="36">
        <f t="shared" si="77"/>
        <v>71.428571430651431</v>
      </c>
      <c r="R205" s="36" t="str">
        <f t="shared" si="78"/>
        <v xml:space="preserve"> </v>
      </c>
      <c r="S205" s="37">
        <f t="shared" si="79"/>
        <v>0.48367952730255209</v>
      </c>
      <c r="T205" s="37" t="str">
        <f t="shared" si="80"/>
        <v/>
      </c>
      <c r="U205" s="37" t="str">
        <f t="shared" si="81"/>
        <v xml:space="preserve"> </v>
      </c>
      <c r="V205" s="37" t="str">
        <f t="shared" si="82"/>
        <v xml:space="preserve"> </v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1160</v>
      </c>
      <c r="AP205" t="s">
        <v>1244</v>
      </c>
      <c r="AQ205" s="22" t="e">
        <v>#VALUE!</v>
      </c>
      <c r="AR205" s="21">
        <v>-106.93119713003307</v>
      </c>
      <c r="AS205">
        <v>48.367952522255209</v>
      </c>
      <c r="AT205" t="e">
        <v>#VALUE!</v>
      </c>
      <c r="AU205">
        <v>106.93119713003307</v>
      </c>
      <c r="AV205" t="s">
        <v>2217</v>
      </c>
    </row>
    <row r="206" spans="1:48" x14ac:dyDescent="0.25">
      <c r="A206" s="14">
        <v>2.0899999999999992E-9</v>
      </c>
      <c r="B206" t="s">
        <v>1083</v>
      </c>
      <c r="C206" s="4">
        <v>10</v>
      </c>
      <c r="D206" s="4">
        <v>0</v>
      </c>
      <c r="E206" s="4">
        <v>2</v>
      </c>
      <c r="F206" s="4">
        <v>12</v>
      </c>
      <c r="G206" s="4">
        <v>14.75</v>
      </c>
      <c r="H206" s="4">
        <v>12.19</v>
      </c>
      <c r="I206" s="34">
        <v>1608.3112265763395</v>
      </c>
      <c r="J206" s="35">
        <v>14.190919674039581</v>
      </c>
      <c r="K206" s="35">
        <v>13.742953776775648</v>
      </c>
      <c r="L206" s="35">
        <v>7.7603310132019567</v>
      </c>
      <c r="M206" s="35">
        <v>7.5151136708779571</v>
      </c>
      <c r="N206" s="4">
        <v>0.85899999999999999</v>
      </c>
      <c r="O206" s="4">
        <v>377.22222222222229</v>
      </c>
      <c r="P206" s="35">
        <v>5.9064807219031996</v>
      </c>
      <c r="Q206" s="36">
        <f t="shared" si="77"/>
        <v>83.333333335423333</v>
      </c>
      <c r="R206" s="36" t="str">
        <f t="shared" si="78"/>
        <v xml:space="preserve"> </v>
      </c>
      <c r="S206" s="37">
        <f t="shared" si="79"/>
        <v>0.21000820553544713</v>
      </c>
      <c r="T206" s="37" t="str">
        <f t="shared" si="80"/>
        <v/>
      </c>
      <c r="U206" s="37" t="str">
        <f t="shared" si="81"/>
        <v/>
      </c>
      <c r="V206" s="37" t="str">
        <f t="shared" si="82"/>
        <v/>
      </c>
      <c r="W206" s="37" t="str">
        <f t="shared" si="83"/>
        <v/>
      </c>
      <c r="X206" s="37" t="str">
        <f t="shared" si="84"/>
        <v/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>
        <f t="shared" si="93"/>
        <v>5.9064807239931998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 t="str">
        <f t="shared" si="98"/>
        <v xml:space="preserve"> 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1083</v>
      </c>
      <c r="AP206" t="s">
        <v>1250</v>
      </c>
      <c r="AQ206" s="22">
        <v>7.8964113315582507</v>
      </c>
      <c r="AR206" s="21">
        <v>28.442425986610832</v>
      </c>
      <c r="AS206">
        <v>21.000820344544714</v>
      </c>
      <c r="AT206">
        <v>-7.8964113315582507</v>
      </c>
      <c r="AU206">
        <v>-28.442425986610832</v>
      </c>
      <c r="AV206" t="s">
        <v>2218</v>
      </c>
    </row>
    <row r="207" spans="1:48" x14ac:dyDescent="0.25">
      <c r="A207" s="14">
        <v>2.0999999999999994E-9</v>
      </c>
      <c r="B207" t="s">
        <v>1093</v>
      </c>
      <c r="C207" s="4">
        <v>4</v>
      </c>
      <c r="D207" s="4">
        <v>0</v>
      </c>
      <c r="E207" s="4">
        <v>5</v>
      </c>
      <c r="F207" s="4">
        <v>9</v>
      </c>
      <c r="G207" s="4">
        <v>35</v>
      </c>
      <c r="H207" s="4">
        <v>31.98</v>
      </c>
      <c r="I207" s="34">
        <v>3953.6730833193187</v>
      </c>
      <c r="J207" s="35" t="s">
        <v>1238</v>
      </c>
      <c r="K207" s="35" t="s">
        <v>1238</v>
      </c>
      <c r="L207" s="35" t="s">
        <v>1238</v>
      </c>
      <c r="M207" s="35" t="s">
        <v>1238</v>
      </c>
      <c r="N207" s="4" t="s">
        <v>132</v>
      </c>
      <c r="O207" s="4" t="s">
        <v>132</v>
      </c>
      <c r="P207" s="35">
        <v>5.803627267041902</v>
      </c>
      <c r="Q207" s="36" t="str">
        <f t="shared" si="77"/>
        <v xml:space="preserve"> </v>
      </c>
      <c r="R207" s="36" t="str">
        <f t="shared" si="78"/>
        <v xml:space="preserve"> </v>
      </c>
      <c r="S207" s="37" t="str">
        <f t="shared" si="79"/>
        <v/>
      </c>
      <c r="T207" s="37" t="str">
        <f t="shared" si="80"/>
        <v/>
      </c>
      <c r="U207" s="37" t="str">
        <f t="shared" si="81"/>
        <v xml:space="preserve"> </v>
      </c>
      <c r="V207" s="37" t="str">
        <f t="shared" si="82"/>
        <v xml:space="preserve"> </v>
      </c>
      <c r="W207" s="37" t="str">
        <f t="shared" si="83"/>
        <v xml:space="preserve"> </v>
      </c>
      <c r="X207" s="37" t="str">
        <f t="shared" si="84"/>
        <v xml:space="preserve"> 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>
        <f t="shared" si="93"/>
        <v>5.8036272691419022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1093</v>
      </c>
      <c r="AP207" t="s">
        <v>1254</v>
      </c>
      <c r="AQ207" s="22" t="e">
        <v>#VALUE!</v>
      </c>
      <c r="AR207" s="21" t="e">
        <v>#VALUE!</v>
      </c>
      <c r="AS207">
        <v>9.443402126328948</v>
      </c>
      <c r="AT207" t="e">
        <v>#VALUE!</v>
      </c>
      <c r="AU207" t="e">
        <v>#VALUE!</v>
      </c>
      <c r="AV207" t="s">
        <v>2219</v>
      </c>
    </row>
    <row r="208" spans="1:48" x14ac:dyDescent="0.25">
      <c r="A208" s="14">
        <v>2.1099999999999995E-9</v>
      </c>
      <c r="B208" t="s">
        <v>1022</v>
      </c>
      <c r="C208" s="4">
        <v>7</v>
      </c>
      <c r="D208" s="4">
        <v>0</v>
      </c>
      <c r="E208" s="4">
        <v>3</v>
      </c>
      <c r="F208" s="4">
        <v>10</v>
      </c>
      <c r="G208" s="4">
        <v>9.5</v>
      </c>
      <c r="H208" s="4">
        <v>7.42</v>
      </c>
      <c r="I208" s="34">
        <v>994.6169075243979</v>
      </c>
      <c r="J208" s="35" t="s">
        <v>1238</v>
      </c>
      <c r="K208" s="35" t="s">
        <v>1238</v>
      </c>
      <c r="L208" s="35">
        <v>17.372564195173968</v>
      </c>
      <c r="M208" s="35">
        <v>14.399954378911652</v>
      </c>
      <c r="N208" s="4">
        <v>6.0999999999999999E-2</v>
      </c>
      <c r="O208" s="4">
        <v>103.33333333333334</v>
      </c>
      <c r="P208" s="35" t="s">
        <v>137</v>
      </c>
      <c r="Q208" s="36" t="str">
        <f t="shared" si="77"/>
        <v xml:space="preserve"> </v>
      </c>
      <c r="R208" s="36" t="str">
        <f t="shared" si="78"/>
        <v xml:space="preserve"> </v>
      </c>
      <c r="S208" s="37">
        <f t="shared" si="79"/>
        <v>0.2803234522447709</v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1022</v>
      </c>
      <c r="AP208" t="s">
        <v>1242</v>
      </c>
      <c r="AQ208" s="22" t="e">
        <v>#VALUE!</v>
      </c>
      <c r="AR208" s="21">
        <v>-60.191433340108262</v>
      </c>
      <c r="AS208">
        <v>28.032345013477091</v>
      </c>
      <c r="AT208" t="e">
        <v>#VALUE!</v>
      </c>
      <c r="AU208">
        <v>60.191433340108262</v>
      </c>
      <c r="AV208" t="s">
        <v>2220</v>
      </c>
    </row>
    <row r="209" spans="1:48" x14ac:dyDescent="0.25">
      <c r="A209" s="14">
        <v>2.1199999999999997E-9</v>
      </c>
      <c r="B209" t="s">
        <v>1062</v>
      </c>
      <c r="C209" s="4">
        <v>9</v>
      </c>
      <c r="D209" s="4">
        <v>0</v>
      </c>
      <c r="E209" s="4">
        <v>2</v>
      </c>
      <c r="F209" s="4">
        <v>11</v>
      </c>
      <c r="G209" s="4">
        <v>24.812080383300781</v>
      </c>
      <c r="H209" s="4">
        <v>19.05</v>
      </c>
      <c r="I209" s="34">
        <v>1745.7504168639214</v>
      </c>
      <c r="J209" s="35">
        <v>22.496383515869095</v>
      </c>
      <c r="K209" s="35">
        <v>15.390994718030354</v>
      </c>
      <c r="L209" s="35">
        <v>7.4288812143602927</v>
      </c>
      <c r="M209" s="35">
        <v>5.3879547549454649</v>
      </c>
      <c r="N209" s="4">
        <v>0.63900000000000001</v>
      </c>
      <c r="O209" s="4">
        <v>177.82608695652172</v>
      </c>
      <c r="P209" s="35">
        <v>0</v>
      </c>
      <c r="Q209" s="36">
        <f t="shared" si="77"/>
        <v>81.818181820301817</v>
      </c>
      <c r="R209" s="36" t="str">
        <f t="shared" si="78"/>
        <v xml:space="preserve"> </v>
      </c>
      <c r="S209" s="37">
        <f t="shared" si="79"/>
        <v>0.30247141331689137</v>
      </c>
      <c r="T209" s="37" t="str">
        <f t="shared" si="80"/>
        <v/>
      </c>
      <c r="U209" s="37" t="str">
        <f t="shared" si="81"/>
        <v/>
      </c>
      <c r="V209" s="37" t="str">
        <f t="shared" si="82"/>
        <v/>
      </c>
      <c r="W209" s="37" t="str">
        <f t="shared" si="83"/>
        <v/>
      </c>
      <c r="X209" s="37">
        <f t="shared" si="84"/>
        <v>-0.31498705863330834</v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 t="str">
        <f t="shared" si="93"/>
        <v xml:space="preserve"> 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1062</v>
      </c>
      <c r="AP209" t="s">
        <v>1242</v>
      </c>
      <c r="AQ209" s="22">
        <v>-46.008694395160845</v>
      </c>
      <c r="AR209" s="21">
        <v>31.498705863330834</v>
      </c>
      <c r="AS209">
        <v>30.247141119689136</v>
      </c>
      <c r="AT209">
        <v>46.008694395160845</v>
      </c>
      <c r="AU209">
        <v>-31.498705863330834</v>
      </c>
      <c r="AV209" t="s">
        <v>2221</v>
      </c>
    </row>
    <row r="210" spans="1:48" x14ac:dyDescent="0.25">
      <c r="A210" s="14">
        <v>2.1299999999999999E-9</v>
      </c>
      <c r="B210" t="s">
        <v>1051</v>
      </c>
      <c r="C210" s="4">
        <v>5</v>
      </c>
      <c r="D210" s="4">
        <v>0</v>
      </c>
      <c r="E210" s="4">
        <v>6</v>
      </c>
      <c r="F210" s="4">
        <v>11</v>
      </c>
      <c r="G210" s="4">
        <v>35</v>
      </c>
      <c r="H210" s="4">
        <v>29.8</v>
      </c>
      <c r="I210" s="34">
        <v>2511.8220365963621</v>
      </c>
      <c r="J210" s="35">
        <v>15.448418869880767</v>
      </c>
      <c r="K210" s="35">
        <v>13.041575492341357</v>
      </c>
      <c r="L210" s="35">
        <v>9.2955640012276959</v>
      </c>
      <c r="M210" s="35">
        <v>8.4818456059676208</v>
      </c>
      <c r="N210" s="4">
        <v>1.929</v>
      </c>
      <c r="O210" s="4">
        <v>5.9890109890109882</v>
      </c>
      <c r="P210" s="35">
        <v>2.0067114093959728</v>
      </c>
      <c r="Q210" s="36" t="str">
        <f t="shared" si="77"/>
        <v xml:space="preserve"> </v>
      </c>
      <c r="R210" s="36" t="str">
        <f t="shared" si="78"/>
        <v xml:space="preserve"> </v>
      </c>
      <c r="S210" s="37">
        <f t="shared" si="79"/>
        <v>0.17449664642530199</v>
      </c>
      <c r="T210" s="37" t="str">
        <f t="shared" si="80"/>
        <v/>
      </c>
      <c r="U210" s="37" t="str">
        <f t="shared" si="81"/>
        <v/>
      </c>
      <c r="V210" s="37" t="str">
        <f t="shared" si="82"/>
        <v/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>
        <f t="shared" si="93"/>
        <v>2.006711411525973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1051</v>
      </c>
      <c r="AP210" t="s">
        <v>1244</v>
      </c>
      <c r="AQ210" s="22">
        <v>-0.26515897854157977</v>
      </c>
      <c r="AR210" s="21">
        <v>14.286129305250505</v>
      </c>
      <c r="AS210">
        <v>17.449664429530198</v>
      </c>
      <c r="AT210">
        <v>0.26515897854157977</v>
      </c>
      <c r="AU210">
        <v>-14.286129305250505</v>
      </c>
      <c r="AV210" t="s">
        <v>2222</v>
      </c>
    </row>
    <row r="211" spans="1:48" x14ac:dyDescent="0.25">
      <c r="A211" s="14">
        <v>2.1400000000000001E-9</v>
      </c>
      <c r="B211" t="s">
        <v>1031</v>
      </c>
      <c r="C211" s="4">
        <v>23</v>
      </c>
      <c r="D211" s="4">
        <v>0</v>
      </c>
      <c r="E211" s="4">
        <v>6</v>
      </c>
      <c r="F211" s="4">
        <v>29</v>
      </c>
      <c r="G211" s="4">
        <v>53</v>
      </c>
      <c r="H211" s="4">
        <v>42.99</v>
      </c>
      <c r="I211" s="34">
        <v>50464.83308032449</v>
      </c>
      <c r="J211" s="35">
        <v>12.573852003509799</v>
      </c>
      <c r="K211" s="35">
        <v>13.985035783994796</v>
      </c>
      <c r="L211" s="35">
        <v>6.1526133912105179</v>
      </c>
      <c r="M211" s="35">
        <v>6.2228836462320007</v>
      </c>
      <c r="N211" s="4">
        <v>3.419</v>
      </c>
      <c r="O211" s="4">
        <v>29.018867924528308</v>
      </c>
      <c r="P211" s="35">
        <v>4.1079320772272618</v>
      </c>
      <c r="Q211" s="36">
        <f t="shared" si="77"/>
        <v>79.310344829726205</v>
      </c>
      <c r="R211" s="36" t="str">
        <f t="shared" si="78"/>
        <v xml:space="preserve"> </v>
      </c>
      <c r="S211" s="37">
        <f t="shared" si="79"/>
        <v>0.23284484977898573</v>
      </c>
      <c r="T211" s="37" t="str">
        <f t="shared" si="80"/>
        <v/>
      </c>
      <c r="U211" s="37" t="str">
        <f t="shared" si="81"/>
        <v/>
      </c>
      <c r="V211" s="37" t="str">
        <f t="shared" si="82"/>
        <v/>
      </c>
      <c r="W211" s="37" t="str">
        <f t="shared" si="83"/>
        <v/>
      </c>
      <c r="X211" s="37">
        <f t="shared" si="84"/>
        <v>-0.43267099384249108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>
        <f t="shared" si="93"/>
        <v>4.107932079367262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1031</v>
      </c>
      <c r="AP211" t="s">
        <v>1295</v>
      </c>
      <c r="AQ211" s="22">
        <v>18.39169556940594</v>
      </c>
      <c r="AR211" s="21">
        <v>43.267099384249107</v>
      </c>
      <c r="AS211">
        <v>23.284484763898572</v>
      </c>
      <c r="AT211">
        <v>-18.39169556940594</v>
      </c>
      <c r="AU211">
        <v>-43.267099384249107</v>
      </c>
      <c r="AV211" t="s">
        <v>2223</v>
      </c>
    </row>
    <row r="212" spans="1:48" x14ac:dyDescent="0.25">
      <c r="A212" s="14">
        <v>2.1500000000000002E-9</v>
      </c>
      <c r="B212" t="s">
        <v>1188</v>
      </c>
      <c r="C212" s="4">
        <v>3</v>
      </c>
      <c r="D212" s="4">
        <v>1</v>
      </c>
      <c r="E212" s="4">
        <v>6</v>
      </c>
      <c r="F212" s="4">
        <v>10</v>
      </c>
      <c r="G212" s="4">
        <v>17.445823669433594</v>
      </c>
      <c r="H212" s="4">
        <v>15.09</v>
      </c>
      <c r="I212" s="34">
        <v>411.81053005423456</v>
      </c>
      <c r="J212" s="35">
        <v>35.808052793146622</v>
      </c>
      <c r="K212" s="35">
        <v>14.655033189473134</v>
      </c>
      <c r="L212" s="35">
        <v>11.695482660569285</v>
      </c>
      <c r="M212" s="35">
        <v>7.6592113346644144</v>
      </c>
      <c r="N212" s="4">
        <v>0.318</v>
      </c>
      <c r="O212" s="4">
        <v>-64.666666666666671</v>
      </c>
      <c r="P212" s="35" t="s">
        <v>137</v>
      </c>
      <c r="Q212" s="36" t="str">
        <f t="shared" si="77"/>
        <v xml:space="preserve"> </v>
      </c>
      <c r="R212" s="36" t="str">
        <f t="shared" si="78"/>
        <v xml:space="preserve"> </v>
      </c>
      <c r="S212" s="37">
        <f t="shared" si="79"/>
        <v>0.15611820423307449</v>
      </c>
      <c r="T212" s="37" t="str">
        <f t="shared" si="80"/>
        <v/>
      </c>
      <c r="U212" s="37" t="str">
        <f t="shared" si="81"/>
        <v/>
      </c>
      <c r="V212" s="37" t="str">
        <f t="shared" si="82"/>
        <v/>
      </c>
      <c r="W212" s="37" t="str">
        <f t="shared" si="83"/>
        <v/>
      </c>
      <c r="X212" s="37" t="str">
        <f t="shared" si="84"/>
        <v/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>
        <f t="shared" si="98"/>
        <v>-64.666666664516669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1188</v>
      </c>
      <c r="AP212" t="s">
        <v>1293</v>
      </c>
      <c r="AQ212" s="22">
        <v>-132.40566793646025</v>
      </c>
      <c r="AR212" s="21">
        <v>-7.8433851187858616</v>
      </c>
      <c r="AS212">
        <v>15.611820208307448</v>
      </c>
      <c r="AT212">
        <v>132.40566793646025</v>
      </c>
      <c r="AU212">
        <v>7.8433851187858616</v>
      </c>
      <c r="AV212" t="s">
        <v>2224</v>
      </c>
    </row>
    <row r="213" spans="1:48" x14ac:dyDescent="0.25">
      <c r="A213" s="14">
        <v>2.1600000000000004E-9</v>
      </c>
      <c r="B213" t="s">
        <v>1137</v>
      </c>
      <c r="C213" s="4">
        <v>9</v>
      </c>
      <c r="D213" s="4">
        <v>0</v>
      </c>
      <c r="E213" s="4">
        <v>10</v>
      </c>
      <c r="F213" s="4">
        <v>19</v>
      </c>
      <c r="G213" s="4">
        <v>52.5</v>
      </c>
      <c r="H213" s="4">
        <v>48.1</v>
      </c>
      <c r="I213" s="34">
        <v>21844.795553259417</v>
      </c>
      <c r="J213" s="35">
        <v>16.399590862598021</v>
      </c>
      <c r="K213" s="35">
        <v>15.456298200514139</v>
      </c>
      <c r="L213" s="35">
        <v>8.0440572292479278</v>
      </c>
      <c r="M213" s="35">
        <v>7.7012307692307695</v>
      </c>
      <c r="N213" s="4">
        <v>2.9330000000000003</v>
      </c>
      <c r="O213" s="4">
        <v>2.9122807017543924</v>
      </c>
      <c r="P213" s="35">
        <v>5.0228690228690223</v>
      </c>
      <c r="Q213" s="36" t="str">
        <f t="shared" si="77"/>
        <v xml:space="preserve"> </v>
      </c>
      <c r="R213" s="36" t="str">
        <f t="shared" si="78"/>
        <v xml:space="preserve"> </v>
      </c>
      <c r="S213" s="37" t="str">
        <f t="shared" si="79"/>
        <v/>
      </c>
      <c r="T213" s="37" t="str">
        <f t="shared" si="80"/>
        <v/>
      </c>
      <c r="U213" s="37" t="str">
        <f t="shared" si="81"/>
        <v/>
      </c>
      <c r="V213" s="37" t="str">
        <f t="shared" si="82"/>
        <v/>
      </c>
      <c r="W213" s="37" t="str">
        <f t="shared" si="83"/>
        <v/>
      </c>
      <c r="X213" s="37" t="str">
        <f t="shared" si="84"/>
        <v/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>
        <f t="shared" si="93"/>
        <v>5.0228690250290224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1137</v>
      </c>
      <c r="AP213" t="s">
        <v>1262</v>
      </c>
      <c r="AQ213" s="22">
        <v>-6.4385681713535314</v>
      </c>
      <c r="AR213" s="21">
        <v>25.826202571693457</v>
      </c>
      <c r="AS213">
        <v>9.147609147609149</v>
      </c>
      <c r="AT213">
        <v>6.4385681713535314</v>
      </c>
      <c r="AU213">
        <v>-25.826202571693457</v>
      </c>
      <c r="AV213" t="s">
        <v>2225</v>
      </c>
    </row>
    <row r="214" spans="1:48" x14ac:dyDescent="0.25">
      <c r="A214" s="14">
        <v>2.1700000000000006E-9</v>
      </c>
      <c r="B214" t="s">
        <v>1169</v>
      </c>
      <c r="C214" s="4">
        <v>4</v>
      </c>
      <c r="D214" s="4">
        <v>0</v>
      </c>
      <c r="E214" s="4">
        <v>7</v>
      </c>
      <c r="F214" s="4">
        <v>11</v>
      </c>
      <c r="G214" s="4">
        <v>10</v>
      </c>
      <c r="H214" s="4">
        <v>8.73</v>
      </c>
      <c r="I214" s="34">
        <v>1859.698850472827</v>
      </c>
      <c r="J214" s="35" t="s">
        <v>1238</v>
      </c>
      <c r="K214" s="35" t="s">
        <v>1238</v>
      </c>
      <c r="L214" s="35">
        <v>8.0519398249452951</v>
      </c>
      <c r="M214" s="35">
        <v>7.7413784216765702</v>
      </c>
      <c r="N214" s="4">
        <v>-0.27700000000000002</v>
      </c>
      <c r="O214" s="4">
        <v>59.264705882352942</v>
      </c>
      <c r="P214" s="35">
        <v>1.8327605956471935</v>
      </c>
      <c r="Q214" s="36" t="str">
        <f t="shared" si="77"/>
        <v xml:space="preserve"> </v>
      </c>
      <c r="R214" s="36" t="str">
        <f t="shared" si="78"/>
        <v xml:space="preserve"> </v>
      </c>
      <c r="S214" s="37" t="str">
        <f t="shared" si="79"/>
        <v/>
      </c>
      <c r="T214" s="37" t="str">
        <f t="shared" si="80"/>
        <v/>
      </c>
      <c r="U214" s="37" t="str">
        <f t="shared" si="81"/>
        <v xml:space="preserve"> </v>
      </c>
      <c r="V214" s="37" t="str">
        <f t="shared" si="82"/>
        <v xml:space="preserve"> </v>
      </c>
      <c r="W214" s="37" t="str">
        <f t="shared" si="83"/>
        <v/>
      </c>
      <c r="X214" s="37" t="str">
        <f t="shared" si="84"/>
        <v/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 t="str">
        <f t="shared" si="93"/>
        <v xml:space="preserve"> 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>
        <f t="shared" si="97"/>
        <v>59.26470588452294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1169</v>
      </c>
      <c r="AP214" t="s">
        <v>1250</v>
      </c>
      <c r="AQ214" s="22" t="e">
        <v>#VALUE!</v>
      </c>
      <c r="AR214" s="21">
        <v>25.753517601932185</v>
      </c>
      <c r="AS214">
        <v>14.547537227949592</v>
      </c>
      <c r="AT214" t="e">
        <v>#VALUE!</v>
      </c>
      <c r="AU214">
        <v>-25.753517601932185</v>
      </c>
      <c r="AV214" t="s">
        <v>2226</v>
      </c>
    </row>
    <row r="215" spans="1:48" x14ac:dyDescent="0.25">
      <c r="A215" s="14">
        <v>2.1800000000000007E-9</v>
      </c>
      <c r="B215" t="s">
        <v>1052</v>
      </c>
      <c r="C215" s="4">
        <v>5</v>
      </c>
      <c r="D215" s="4">
        <v>0</v>
      </c>
      <c r="E215" s="4">
        <v>3</v>
      </c>
      <c r="F215" s="4">
        <v>8</v>
      </c>
      <c r="G215" s="4">
        <v>20</v>
      </c>
      <c r="H215" s="4">
        <v>16.16</v>
      </c>
      <c r="I215" s="34">
        <v>1066.0117325750423</v>
      </c>
      <c r="J215" s="35">
        <v>6.5691056910569108</v>
      </c>
      <c r="K215" s="35">
        <v>6.3397410749313456</v>
      </c>
      <c r="L215" s="35">
        <v>5.8454101479915428</v>
      </c>
      <c r="M215" s="35">
        <v>5.7377514915693899</v>
      </c>
      <c r="N215" s="4">
        <v>2.46</v>
      </c>
      <c r="O215" s="4">
        <v>-15.463917525773201</v>
      </c>
      <c r="P215" s="35">
        <v>5.5383663366336631</v>
      </c>
      <c r="Q215" s="36" t="str">
        <f t="shared" si="77"/>
        <v xml:space="preserve"> </v>
      </c>
      <c r="R215" s="36" t="str">
        <f t="shared" si="78"/>
        <v xml:space="preserve"> </v>
      </c>
      <c r="S215" s="37">
        <f t="shared" si="79"/>
        <v>0.23762376455623763</v>
      </c>
      <c r="T215" s="37" t="str">
        <f t="shared" si="80"/>
        <v/>
      </c>
      <c r="U215" s="37" t="str">
        <f t="shared" si="81"/>
        <v/>
      </c>
      <c r="V215" s="37">
        <f t="shared" si="82"/>
        <v>-0.57364411723402031</v>
      </c>
      <c r="W215" s="37" t="str">
        <f t="shared" si="83"/>
        <v/>
      </c>
      <c r="X215" s="37">
        <f t="shared" si="84"/>
        <v>-0.46099803140879825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5.5383663388136632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1052</v>
      </c>
      <c r="AP215" t="s">
        <v>1244</v>
      </c>
      <c r="AQ215" s="22">
        <v>57.364411723402029</v>
      </c>
      <c r="AR215" s="21">
        <v>46.099803140879828</v>
      </c>
      <c r="AS215">
        <v>23.762376237623762</v>
      </c>
      <c r="AT215">
        <v>-57.364411723402029</v>
      </c>
      <c r="AU215">
        <v>-46.099803140879828</v>
      </c>
      <c r="AV215" t="s">
        <v>2227</v>
      </c>
    </row>
    <row r="216" spans="1:48" x14ac:dyDescent="0.25">
      <c r="A216" s="14">
        <v>2.1900000000000009E-9</v>
      </c>
      <c r="B216" t="s">
        <v>977</v>
      </c>
      <c r="C216" s="4">
        <v>9</v>
      </c>
      <c r="D216" s="4">
        <v>0</v>
      </c>
      <c r="E216" s="4">
        <v>0</v>
      </c>
      <c r="F216" s="4">
        <v>9</v>
      </c>
      <c r="G216" s="4">
        <v>13.25</v>
      </c>
      <c r="H216" s="4">
        <v>10.02</v>
      </c>
      <c r="I216" s="34">
        <v>1468.4667234211045</v>
      </c>
      <c r="J216" s="35">
        <v>10.108453299629199</v>
      </c>
      <c r="K216" s="35">
        <v>9.3810459902266015</v>
      </c>
      <c r="L216" s="35">
        <v>7.2639229702336499</v>
      </c>
      <c r="M216" s="35">
        <v>5.9122607336467725</v>
      </c>
      <c r="N216" s="4">
        <v>0.748</v>
      </c>
      <c r="O216" s="4">
        <v>-48.413793103448278</v>
      </c>
      <c r="P216" s="35">
        <v>3.0154250624650971</v>
      </c>
      <c r="Q216" s="36">
        <f t="shared" si="77"/>
        <v>100.00000000219001</v>
      </c>
      <c r="R216" s="36" t="str">
        <f t="shared" si="78"/>
        <v xml:space="preserve"> </v>
      </c>
      <c r="S216" s="37">
        <f t="shared" si="79"/>
        <v>0.32235529161115767</v>
      </c>
      <c r="T216" s="37" t="str">
        <f t="shared" si="80"/>
        <v/>
      </c>
      <c r="U216" s="37" t="str">
        <f t="shared" si="81"/>
        <v/>
      </c>
      <c r="V216" s="37">
        <f t="shared" si="82"/>
        <v>-0.34392918417656337</v>
      </c>
      <c r="W216" s="37" t="str">
        <f t="shared" si="83"/>
        <v/>
      </c>
      <c r="X216" s="37">
        <f t="shared" si="84"/>
        <v>-0.3301977651651945</v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>
        <f t="shared" si="93"/>
        <v>3.0154250646550973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 t="str">
        <f t="shared" si="98"/>
        <v xml:space="preserve"> 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977</v>
      </c>
      <c r="AP216" t="s">
        <v>1254</v>
      </c>
      <c r="AQ216" s="22">
        <v>34.39291841765634</v>
      </c>
      <c r="AR216" s="21">
        <v>33.01977651651945</v>
      </c>
      <c r="AS216">
        <v>32.235528942115764</v>
      </c>
      <c r="AT216">
        <v>-34.39291841765634</v>
      </c>
      <c r="AU216">
        <v>-33.01977651651945</v>
      </c>
      <c r="AV216" t="s">
        <v>2228</v>
      </c>
    </row>
    <row r="217" spans="1:48" x14ac:dyDescent="0.25">
      <c r="A217" s="14">
        <v>2.2000000000000011E-9</v>
      </c>
      <c r="B217" t="s">
        <v>1015</v>
      </c>
      <c r="C217" s="4">
        <v>12</v>
      </c>
      <c r="D217" s="4">
        <v>1</v>
      </c>
      <c r="E217" s="4">
        <v>4</v>
      </c>
      <c r="F217" s="4">
        <v>17</v>
      </c>
      <c r="G217" s="4">
        <v>81.5</v>
      </c>
      <c r="H217" s="4">
        <v>75.27</v>
      </c>
      <c r="I217" s="34">
        <v>103365.06877419996</v>
      </c>
      <c r="J217" s="35">
        <v>11.041513862402816</v>
      </c>
      <c r="K217" s="35">
        <v>10.499372297391545</v>
      </c>
      <c r="L217" s="35" t="s">
        <v>1238</v>
      </c>
      <c r="M217" s="35" t="s">
        <v>1238</v>
      </c>
      <c r="N217" s="4">
        <v>6.8170000000000002</v>
      </c>
      <c r="O217" s="4">
        <v>5.3632148377125262</v>
      </c>
      <c r="P217" s="35">
        <v>4.1756343828882692</v>
      </c>
      <c r="Q217" s="36">
        <f t="shared" ref="Q217:Q24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>70.588235296317649</v>
      </c>
      <c r="R217" s="36" t="str">
        <f t="shared" ref="R217:R24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48" si="103">IF(ISERROR((IF((G217/H217-1)&gt;($S$5/100),(G217/H217-1)+A217,"")))=TRUE," ",((IF((G217/H217-1)&gt;($S$5/100),(G217/H217-1)+A217,""))))</f>
        <v/>
      </c>
      <c r="T217" s="37" t="str">
        <f t="shared" ref="T217:T248" si="104">IF(ISERROR((IF((G217/H217-1)&lt;($T$5/100),(G217/H217-1)+A217,"")))=TRUE," ",((IF((G217/H217-1)&lt;($T$5/100),(G217/H217-1)+A217,""))))</f>
        <v/>
      </c>
      <c r="U217" s="37" t="str">
        <f t="shared" ref="U217:U248" si="105">IF(ISERROR((IF(((J217/$J$6-1))&gt;($U$5/100),((J217/$J$6-1)),"")))=TRUE," ",((IF(((J217/$J$6-1))&gt;($U$5/100),((J217/$J$6-1)),""))))</f>
        <v/>
      </c>
      <c r="V217" s="37" t="str">
        <f t="shared" ref="V217:V248" si="106">IF(ISERROR((IF(((J217/$J$6-1))&lt;($V$5/100),((J217/$J$6-1)),"")))=TRUE," ",((IF(((J217/$J$6-1))&lt;($V$5/100),((J217/$J$6-1)),""))))</f>
        <v/>
      </c>
      <c r="W217" s="37" t="str">
        <f t="shared" ref="W217:W248" si="107">IF(ISERROR((IF(((L217/$L$6-1))&gt;($W$5/100),((L217/$L$6-1)),"")))=TRUE," ",((IF(((L217/$L$6-1))&gt;($W$5/100),((L217/$L$6-1)),""))))</f>
        <v xml:space="preserve"> </v>
      </c>
      <c r="X217" s="37" t="str">
        <f t="shared" ref="X217:X248" si="108">IF(ISERROR((IF(((L217/$L$6-1))&lt;($X$5/100),((L217/$L$6-1)),"")))=TRUE," ",((IF(((L217/$L$6-1))&lt;($X$5/100),((L217/$L$6-1)),""))))</f>
        <v xml:space="preserve"> </v>
      </c>
      <c r="Y217" s="1" t="str">
        <f t="shared" ref="Y217:Y248" si="109">IF(ISERROR((RANK(U217,U$7:U$184,0)))=TRUE," ",((RANK(U217,U$7:U$184,0))))</f>
        <v xml:space="preserve"> </v>
      </c>
      <c r="Z217" s="1" t="str">
        <f t="shared" ref="Z217:Z248" si="110">IF(ISERROR((RANK(V217,V$7:V$184,1)))=TRUE," ",((RANK(V217,V$7:V$184,1))))</f>
        <v xml:space="preserve"> </v>
      </c>
      <c r="AA217" s="1" t="str">
        <f t="shared" ref="AA217:AA248" si="111">IF(ISERROR((RANK(W217,W$7:W$184,0)))=TRUE," ",((RANK(W217,W$7:W$184,0))))</f>
        <v xml:space="preserve"> </v>
      </c>
      <c r="AB217" s="1" t="str">
        <f t="shared" ref="AB217:AB248" si="112">IF(ISERROR((RANK(X217,X$7:X$184,1)))=TRUE," ",((RANK(X217,X$7:X$184,1))))</f>
        <v xml:space="preserve"> </v>
      </c>
      <c r="AC217" s="1" t="str">
        <f t="shared" ref="AC217:AC248" si="113">IF(ISERROR((RANK(S217,S$7:S$184,0)))=TRUE," ",((RANK(S217,S$7:S$184,0))))</f>
        <v xml:space="preserve"> </v>
      </c>
      <c r="AD217" s="1" t="str">
        <f t="shared" ref="AD217:AD248" si="114">IF(ISERROR((RANK(T217,T$7:T$184,1)))=TRUE," ",((RANK(T217,T$7:T$184,1))))</f>
        <v xml:space="preserve"> </v>
      </c>
      <c r="AE217" s="1" t="str">
        <f t="shared" ref="AE217:AE248" si="115">IF(ISERROR((RANK(Q217,Q$7:Q$184,0)))=TRUE," ",((RANK(Q217,Q$7:Q$184,0))))</f>
        <v xml:space="preserve"> </v>
      </c>
      <c r="AF217" s="1" t="str">
        <f t="shared" ref="AF217:AF248" si="116">IF(ISERROR((RANK(R217,R$7:R$184,0)))=TRUE," ",((RANK(R217,R$7:R$184,0))))</f>
        <v xml:space="preserve"> </v>
      </c>
      <c r="AG217" s="38">
        <f t="shared" ref="AG217:AG248" si="117">IF(ISERROR((IF((AND(P217&gt;$AG$6,P217&lt;$AG$5))=TRUE,P217+A217," ")))=TRUE," ",((IF((AND(P217&gt;$AG$6,P217&lt;$AG$5))=TRUE,P217+A217," "))))</f>
        <v>4.1756343850882693</v>
      </c>
      <c r="AH217" s="38" t="str">
        <f t="shared" ref="AH217:AH248" si="118">IF(ISERROR(((IF(P217&lt;$AH$5,P217+A217," "))))=TRUE," ",((IF(P217&lt;$AH$5,P217+A217," "))))</f>
        <v xml:space="preserve"> </v>
      </c>
      <c r="AI217" s="1" t="str">
        <f t="shared" ref="AI217:AI248" si="119">IF(ISERROR((RANK(AG217,AG$7:AG$184,0)))=TRUE," ",((RANK(AG217,AG$7:AG$184,0))))</f>
        <v xml:space="preserve"> </v>
      </c>
      <c r="AJ217" s="1" t="str">
        <f t="shared" ref="AJ217:AJ248" si="120">IF(ISERROR((RANK(AH217,AH$7:AH$184,0)))=TRUE," ",((RANK(AH217,AH$7:AH$184,0))))</f>
        <v xml:space="preserve"> </v>
      </c>
      <c r="AK217" s="25" t="str">
        <f t="shared" ref="AK217:AK24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48" si="122">IF(ISERROR((IF(O217&lt;$AL$5,O217+A217," ")))=TRUE," ",((IF(O217&lt;$AL$5,O217+A217," "))))</f>
        <v xml:space="preserve"> </v>
      </c>
      <c r="AM217" s="1" t="str">
        <f t="shared" ref="AM217:AM248" si="123">IF(ISERROR((RANK(AK217,AK$7:AK$184,0)))=TRUE," ",((RANK(AK217,AK$7:AK$184,0))))</f>
        <v xml:space="preserve"> </v>
      </c>
      <c r="AN217" s="1" t="str">
        <f t="shared" ref="AN217:AN248" si="124">IF(ISERROR((RANK(AL217,AL$7:AL$184,0)))=TRUE," ",((RANK(AL217,AL$7:AL$184,0))))</f>
        <v xml:space="preserve"> </v>
      </c>
      <c r="AO217" t="s">
        <v>1015</v>
      </c>
      <c r="AP217" t="s">
        <v>1246</v>
      </c>
      <c r="AQ217" s="22">
        <v>28.337058173893659</v>
      </c>
      <c r="AR217" s="21" t="e">
        <v>#VALUE!</v>
      </c>
      <c r="AS217">
        <v>8.276869934901022</v>
      </c>
      <c r="AT217">
        <v>-28.337058173893659</v>
      </c>
      <c r="AU217" t="e">
        <v>#VALUE!</v>
      </c>
      <c r="AV217" t="s">
        <v>2229</v>
      </c>
    </row>
    <row r="218" spans="1:48" x14ac:dyDescent="0.25">
      <c r="A218" s="14">
        <v>2.2100000000000013E-9</v>
      </c>
      <c r="B218" t="s">
        <v>1162</v>
      </c>
      <c r="C218" s="4">
        <v>20</v>
      </c>
      <c r="D218" s="4">
        <v>0</v>
      </c>
      <c r="E218" s="4">
        <v>4</v>
      </c>
      <c r="F218" s="4">
        <v>24</v>
      </c>
      <c r="G218" s="4">
        <v>38</v>
      </c>
      <c r="H218" s="4">
        <v>24.84</v>
      </c>
      <c r="I218" s="34">
        <v>10455.783163009928</v>
      </c>
      <c r="J218" s="35">
        <v>7.0368271954674215</v>
      </c>
      <c r="K218" s="35">
        <v>7.5341219290263872</v>
      </c>
      <c r="L218" s="35">
        <v>3.6310763717386139</v>
      </c>
      <c r="M218" s="35">
        <v>3.8822673679218846</v>
      </c>
      <c r="N218" s="4">
        <v>3.5300000000000002</v>
      </c>
      <c r="O218" s="4">
        <v>-13.267813267813267</v>
      </c>
      <c r="P218" s="35">
        <v>1.1956521739130435</v>
      </c>
      <c r="Q218" s="36">
        <f t="shared" si="101"/>
        <v>83.33333333554333</v>
      </c>
      <c r="R218" s="36" t="str">
        <f t="shared" si="102"/>
        <v xml:space="preserve"> </v>
      </c>
      <c r="S218" s="37">
        <f t="shared" si="103"/>
        <v>0.52979066243544271</v>
      </c>
      <c r="T218" s="37" t="str">
        <f t="shared" si="104"/>
        <v/>
      </c>
      <c r="U218" s="37" t="str">
        <f t="shared" si="105"/>
        <v/>
      </c>
      <c r="V218" s="37">
        <f t="shared" si="106"/>
        <v>-0.54328750184677554</v>
      </c>
      <c r="W218" s="37" t="str">
        <f t="shared" si="107"/>
        <v/>
      </c>
      <c r="X218" s="37">
        <f t="shared" si="108"/>
        <v>-0.66518049838734039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 t="str">
        <f t="shared" si="122"/>
        <v xml:space="preserve"> 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1162</v>
      </c>
      <c r="AP218" t="s">
        <v>1242</v>
      </c>
      <c r="AQ218" s="22">
        <v>54.328750184677553</v>
      </c>
      <c r="AR218" s="21">
        <v>66.518049838734044</v>
      </c>
      <c r="AS218">
        <v>52.979066022544274</v>
      </c>
      <c r="AT218">
        <v>-54.328750184677553</v>
      </c>
      <c r="AU218">
        <v>-66.518049838734044</v>
      </c>
      <c r="AV218" t="s">
        <v>2230</v>
      </c>
    </row>
    <row r="219" spans="1:48" x14ac:dyDescent="0.25">
      <c r="A219" s="14">
        <v>2.2200000000000014E-9</v>
      </c>
      <c r="B219" t="s">
        <v>1045</v>
      </c>
      <c r="C219" s="4">
        <v>11</v>
      </c>
      <c r="D219" s="4">
        <v>0</v>
      </c>
      <c r="E219" s="4">
        <v>3</v>
      </c>
      <c r="F219" s="4">
        <v>14</v>
      </c>
      <c r="G219" s="4">
        <v>54</v>
      </c>
      <c r="H219" s="4">
        <v>40.32</v>
      </c>
      <c r="I219" s="34">
        <v>2529.4297869095531</v>
      </c>
      <c r="J219" s="35">
        <v>10.117942283563362</v>
      </c>
      <c r="K219" s="35">
        <v>9.5977148298024275</v>
      </c>
      <c r="L219" s="35">
        <v>6.6657370893025902</v>
      </c>
      <c r="M219" s="35">
        <v>6.5921704745684799</v>
      </c>
      <c r="N219" s="4">
        <v>3.9849999999999999</v>
      </c>
      <c r="O219" s="4">
        <v>12.570621468926548</v>
      </c>
      <c r="P219" s="35">
        <v>2.7157738095238093</v>
      </c>
      <c r="Q219" s="36">
        <f t="shared" si="101"/>
        <v>78.571428573648575</v>
      </c>
      <c r="R219" s="36" t="str">
        <f t="shared" si="102"/>
        <v xml:space="preserve"> </v>
      </c>
      <c r="S219" s="37">
        <f t="shared" si="103"/>
        <v>0.33928571650571421</v>
      </c>
      <c r="T219" s="37" t="str">
        <f t="shared" si="104"/>
        <v/>
      </c>
      <c r="U219" s="37" t="str">
        <f t="shared" si="105"/>
        <v/>
      </c>
      <c r="V219" s="37">
        <f t="shared" si="106"/>
        <v>-0.34331331889564543</v>
      </c>
      <c r="W219" s="37" t="str">
        <f t="shared" si="107"/>
        <v/>
      </c>
      <c r="X219" s="37">
        <f t="shared" si="108"/>
        <v>-0.38535614742449353</v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>
        <f t="shared" si="117"/>
        <v>2.7157738117438095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1045</v>
      </c>
      <c r="AP219" t="s">
        <v>1244</v>
      </c>
      <c r="AQ219" s="22">
        <v>34.331331889564545</v>
      </c>
      <c r="AR219" s="21">
        <v>38.535614742449354</v>
      </c>
      <c r="AS219">
        <v>33.928571428571416</v>
      </c>
      <c r="AT219">
        <v>-34.331331889564545</v>
      </c>
      <c r="AU219">
        <v>-38.535614742449354</v>
      </c>
      <c r="AV219" t="s">
        <v>2231</v>
      </c>
    </row>
    <row r="220" spans="1:48" x14ac:dyDescent="0.25">
      <c r="A220" s="14">
        <v>2.2300000000000016E-9</v>
      </c>
      <c r="B220" t="s">
        <v>1066</v>
      </c>
      <c r="C220" s="4">
        <v>5</v>
      </c>
      <c r="D220" s="4">
        <v>0</v>
      </c>
      <c r="E220" s="4">
        <v>4</v>
      </c>
      <c r="F220" s="4">
        <v>9</v>
      </c>
      <c r="G220" s="4">
        <v>70</v>
      </c>
      <c r="H220" s="4">
        <v>64.709999999999994</v>
      </c>
      <c r="I220" s="34">
        <v>3983.3429206853575</v>
      </c>
      <c r="J220" s="35">
        <v>18.600172463351534</v>
      </c>
      <c r="K220" s="35">
        <v>16.507653061224488</v>
      </c>
      <c r="L220" s="35">
        <v>10.134430460762044</v>
      </c>
      <c r="M220" s="35">
        <v>9.3496483866440165</v>
      </c>
      <c r="N220" s="4">
        <v>3.4790000000000001</v>
      </c>
      <c r="O220" s="4">
        <v>37.347019344650626</v>
      </c>
      <c r="P220" s="35">
        <v>1.4835419564209551</v>
      </c>
      <c r="Q220" s="36" t="str">
        <f t="shared" si="101"/>
        <v xml:space="preserve"> </v>
      </c>
      <c r="R220" s="36" t="str">
        <f t="shared" si="102"/>
        <v xml:space="preserve"> </v>
      </c>
      <c r="S220" s="37" t="str">
        <f t="shared" si="103"/>
        <v/>
      </c>
      <c r="T220" s="37" t="str">
        <f t="shared" si="104"/>
        <v/>
      </c>
      <c r="U220" s="37" t="str">
        <f t="shared" si="105"/>
        <v/>
      </c>
      <c r="V220" s="37" t="str">
        <f t="shared" si="106"/>
        <v/>
      </c>
      <c r="W220" s="37" t="str">
        <f t="shared" si="107"/>
        <v/>
      </c>
      <c r="X220" s="37" t="str">
        <f t="shared" si="108"/>
        <v/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1066</v>
      </c>
      <c r="AP220" t="s">
        <v>1244</v>
      </c>
      <c r="AQ220" s="22">
        <v>-20.721043672777295</v>
      </c>
      <c r="AR220" s="21">
        <v>6.5509890562894917</v>
      </c>
      <c r="AS220">
        <v>8.1749343223613167</v>
      </c>
      <c r="AT220">
        <v>20.721043672777295</v>
      </c>
      <c r="AU220">
        <v>-6.5509890562894917</v>
      </c>
      <c r="AV220" t="s">
        <v>2232</v>
      </c>
    </row>
    <row r="221" spans="1:48" x14ac:dyDescent="0.25">
      <c r="A221" s="14">
        <v>2.2400000000000018E-9</v>
      </c>
      <c r="B221" t="s">
        <v>1019</v>
      </c>
      <c r="C221" s="4">
        <v>15</v>
      </c>
      <c r="D221" s="4">
        <v>0</v>
      </c>
      <c r="E221" s="4">
        <v>1</v>
      </c>
      <c r="F221" s="4">
        <v>16</v>
      </c>
      <c r="G221" s="4">
        <v>6.625</v>
      </c>
      <c r="H221" s="4">
        <v>4.16</v>
      </c>
      <c r="I221" s="34">
        <v>688.60093365483033</v>
      </c>
      <c r="J221" s="35">
        <v>23.370786516853933</v>
      </c>
      <c r="K221" s="35">
        <v>35.254237288135592</v>
      </c>
      <c r="L221" s="35">
        <v>3.7762693296775729</v>
      </c>
      <c r="M221" s="35">
        <v>4.0235124601860957</v>
      </c>
      <c r="N221" s="4">
        <v>0.17799999999999999</v>
      </c>
      <c r="O221" s="4">
        <v>0</v>
      </c>
      <c r="P221" s="35">
        <v>7.2115384615384617</v>
      </c>
      <c r="Q221" s="36">
        <f t="shared" si="101"/>
        <v>93.75000000224</v>
      </c>
      <c r="R221" s="36" t="str">
        <f t="shared" si="102"/>
        <v xml:space="preserve"> </v>
      </c>
      <c r="S221" s="37">
        <f t="shared" si="103"/>
        <v>0.59254807916307684</v>
      </c>
      <c r="T221" s="37" t="str">
        <f t="shared" si="104"/>
        <v/>
      </c>
      <c r="U221" s="37" t="str">
        <f t="shared" si="105"/>
        <v/>
      </c>
      <c r="V221" s="37" t="str">
        <f t="shared" si="106"/>
        <v/>
      </c>
      <c r="W221" s="37" t="str">
        <f t="shared" si="107"/>
        <v/>
      </c>
      <c r="X221" s="37">
        <f t="shared" si="108"/>
        <v>-0.65179233773251144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>
        <f t="shared" si="117"/>
        <v>7.2115384637784619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1019</v>
      </c>
      <c r="AP221" t="s">
        <v>1295</v>
      </c>
      <c r="AQ221" s="22">
        <v>-51.683848379753393</v>
      </c>
      <c r="AR221" s="21">
        <v>65.179233773251141</v>
      </c>
      <c r="AS221">
        <v>59.254807692307686</v>
      </c>
      <c r="AT221">
        <v>51.683848379753393</v>
      </c>
      <c r="AU221">
        <v>-65.179233773251141</v>
      </c>
      <c r="AV221" t="s">
        <v>2233</v>
      </c>
    </row>
    <row r="222" spans="1:48" x14ac:dyDescent="0.25">
      <c r="A222" s="14">
        <v>2.2500000000000019E-9</v>
      </c>
      <c r="B222" t="s">
        <v>1007</v>
      </c>
      <c r="C222" s="4">
        <v>10</v>
      </c>
      <c r="D222" s="4">
        <v>0</v>
      </c>
      <c r="E222" s="4">
        <v>2</v>
      </c>
      <c r="F222" s="4">
        <v>12</v>
      </c>
      <c r="G222" s="4">
        <v>23.75</v>
      </c>
      <c r="H222" s="4">
        <v>14.92</v>
      </c>
      <c r="I222" s="34">
        <v>3062.9252223253329</v>
      </c>
      <c r="J222" s="35">
        <v>13.853296193129063</v>
      </c>
      <c r="K222" s="35">
        <v>22.202380952380953</v>
      </c>
      <c r="L222" s="35">
        <v>4.2616867469879525</v>
      </c>
      <c r="M222" s="35">
        <v>4.1316396554241503</v>
      </c>
      <c r="N222" s="4">
        <v>1.077</v>
      </c>
      <c r="O222" s="4">
        <v>-10.62240663900416</v>
      </c>
      <c r="P222" s="35">
        <v>3.0965147453083111</v>
      </c>
      <c r="Q222" s="36">
        <f t="shared" si="101"/>
        <v>83.333333335583333</v>
      </c>
      <c r="R222" s="36" t="str">
        <f t="shared" si="102"/>
        <v xml:space="preserve"> </v>
      </c>
      <c r="S222" s="37">
        <f t="shared" si="103"/>
        <v>0.59182305855026818</v>
      </c>
      <c r="T222" s="37" t="str">
        <f t="shared" si="104"/>
        <v/>
      </c>
      <c r="U222" s="37" t="str">
        <f t="shared" si="105"/>
        <v/>
      </c>
      <c r="V222" s="37" t="str">
        <f t="shared" si="106"/>
        <v/>
      </c>
      <c r="W222" s="37" t="str">
        <f t="shared" si="107"/>
        <v/>
      </c>
      <c r="X222" s="37">
        <f t="shared" si="108"/>
        <v>-0.60703227181846264</v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>
        <f t="shared" si="117"/>
        <v>3.0965147475583112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 t="str">
        <f t="shared" si="122"/>
        <v xml:space="preserve"> 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1007</v>
      </c>
      <c r="AP222" t="s">
        <v>1295</v>
      </c>
      <c r="AQ222" s="22">
        <v>10.087695259933692</v>
      </c>
      <c r="AR222" s="21">
        <v>60.703227181846266</v>
      </c>
      <c r="AS222">
        <v>59.182305630026818</v>
      </c>
      <c r="AT222">
        <v>-10.087695259933692</v>
      </c>
      <c r="AU222">
        <v>-60.703227181846266</v>
      </c>
      <c r="AV222" t="s">
        <v>2234</v>
      </c>
    </row>
    <row r="223" spans="1:48" x14ac:dyDescent="0.25">
      <c r="A223" s="14">
        <v>2.2600000000000021E-9</v>
      </c>
      <c r="B223" t="s">
        <v>1144</v>
      </c>
      <c r="C223" s="4">
        <v>6</v>
      </c>
      <c r="D223" s="4">
        <v>0</v>
      </c>
      <c r="E223" s="4">
        <v>3</v>
      </c>
      <c r="F223" s="4">
        <v>9</v>
      </c>
      <c r="G223" s="4">
        <v>49</v>
      </c>
      <c r="H223" s="4">
        <v>43.52</v>
      </c>
      <c r="I223" s="34">
        <v>3353.192517652968</v>
      </c>
      <c r="J223" s="35">
        <v>20.957451779574061</v>
      </c>
      <c r="K223" s="35">
        <v>18.45999265800593</v>
      </c>
      <c r="L223" s="35">
        <v>10.699021090330282</v>
      </c>
      <c r="M223" s="35">
        <v>9.9580148148148151</v>
      </c>
      <c r="N223" s="4">
        <v>1.5669999999999999</v>
      </c>
      <c r="O223" s="4">
        <v>-1.6938519447929821</v>
      </c>
      <c r="P223" s="35" t="s">
        <v>137</v>
      </c>
      <c r="Q223" s="36" t="str">
        <f t="shared" si="101"/>
        <v xml:space="preserve"> </v>
      </c>
      <c r="R223" s="36" t="str">
        <f t="shared" si="102"/>
        <v xml:space="preserve"> </v>
      </c>
      <c r="S223" s="37" t="str">
        <f t="shared" si="103"/>
        <v/>
      </c>
      <c r="T223" s="37" t="str">
        <f t="shared" si="104"/>
        <v/>
      </c>
      <c r="U223" s="37" t="str">
        <f t="shared" si="105"/>
        <v/>
      </c>
      <c r="V223" s="37" t="str">
        <f t="shared" si="106"/>
        <v/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 t="str">
        <f t="shared" si="122"/>
        <v xml:space="preserve"> 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1144</v>
      </c>
      <c r="AP223" t="s">
        <v>1248</v>
      </c>
      <c r="AQ223" s="22">
        <v>-36.020537257760822</v>
      </c>
      <c r="AR223" s="21">
        <v>1.3449307459074911</v>
      </c>
      <c r="AS223">
        <v>12.591911764705866</v>
      </c>
      <c r="AT223">
        <v>36.020537257760822</v>
      </c>
      <c r="AU223">
        <v>-1.3449307459074911</v>
      </c>
      <c r="AV223" t="s">
        <v>2235</v>
      </c>
    </row>
    <row r="224" spans="1:48" x14ac:dyDescent="0.25">
      <c r="A224" s="14">
        <v>2.2700000000000023E-9</v>
      </c>
      <c r="B224" t="s">
        <v>1164</v>
      </c>
      <c r="C224" s="4">
        <v>1</v>
      </c>
      <c r="D224" s="4">
        <v>4</v>
      </c>
      <c r="E224" s="4">
        <v>9</v>
      </c>
      <c r="F224" s="4">
        <v>14</v>
      </c>
      <c r="G224" s="4">
        <v>93.5</v>
      </c>
      <c r="H224" s="4">
        <v>87.7</v>
      </c>
      <c r="I224" s="34">
        <v>33165.931980988382</v>
      </c>
      <c r="J224" s="35" t="s">
        <v>1238</v>
      </c>
      <c r="K224" s="35">
        <v>34.04253699773065</v>
      </c>
      <c r="L224" s="35">
        <v>23.204604355881443</v>
      </c>
      <c r="M224" s="35">
        <v>17.627162711130826</v>
      </c>
      <c r="N224" s="4">
        <v>1.21</v>
      </c>
      <c r="O224" s="4">
        <v>61.333333333333329</v>
      </c>
      <c r="P224" s="35">
        <v>2.2152145311253371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 xml:space="preserve"> </v>
      </c>
      <c r="V224" s="37" t="str">
        <f t="shared" si="106"/>
        <v xml:space="preserve"> </v>
      </c>
      <c r="W224" s="37" t="str">
        <f t="shared" si="107"/>
        <v/>
      </c>
      <c r="X224" s="37" t="str">
        <f t="shared" si="108"/>
        <v/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>
        <f t="shared" si="117"/>
        <v>2.2152145333953372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>
        <f t="shared" si="121"/>
        <v>61.333333335603328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1164</v>
      </c>
      <c r="AP224" t="s">
        <v>1244</v>
      </c>
      <c r="AQ224" s="22" t="e">
        <v>#VALUE!</v>
      </c>
      <c r="AR224" s="21">
        <v>-113.96834630154285</v>
      </c>
      <c r="AS224">
        <v>6.6134549600912251</v>
      </c>
      <c r="AT224" t="e">
        <v>#VALUE!</v>
      </c>
      <c r="AU224">
        <v>113.96834630154285</v>
      </c>
      <c r="AV224" t="s">
        <v>2236</v>
      </c>
    </row>
    <row r="225" spans="1:48" x14ac:dyDescent="0.25">
      <c r="A225" s="14">
        <v>2.2800000000000025E-9</v>
      </c>
      <c r="B225" t="s">
        <v>1118</v>
      </c>
      <c r="C225" s="4">
        <v>15</v>
      </c>
      <c r="D225" s="4">
        <v>1</v>
      </c>
      <c r="E225" s="4">
        <v>7</v>
      </c>
      <c r="F225" s="4">
        <v>23</v>
      </c>
      <c r="G225" s="4">
        <v>70</v>
      </c>
      <c r="H225" s="4">
        <v>66.17</v>
      </c>
      <c r="I225" s="34">
        <v>46576.021715550785</v>
      </c>
      <c r="J225" s="35">
        <v>15.852898897939625</v>
      </c>
      <c r="K225" s="35">
        <v>16.294016252154641</v>
      </c>
      <c r="L225" s="35">
        <v>12.458539510532018</v>
      </c>
      <c r="M225" s="35">
        <v>12.432927396578743</v>
      </c>
      <c r="N225" s="4">
        <v>4.1740000000000004</v>
      </c>
      <c r="O225" s="4">
        <v>8.1347150259067504</v>
      </c>
      <c r="P225" s="35">
        <v>4.8722986247544204</v>
      </c>
      <c r="Q225" s="36" t="str">
        <f t="shared" si="101"/>
        <v xml:space="preserve"> </v>
      </c>
      <c r="R225" s="36" t="str">
        <f t="shared" si="102"/>
        <v xml:space="preserve"> </v>
      </c>
      <c r="S225" s="37" t="str">
        <f t="shared" si="103"/>
        <v/>
      </c>
      <c r="T225" s="37" t="str">
        <f t="shared" si="104"/>
        <v/>
      </c>
      <c r="U225" s="37" t="str">
        <f t="shared" si="105"/>
        <v/>
      </c>
      <c r="V225" s="37" t="str">
        <f t="shared" si="106"/>
        <v/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>
        <f t="shared" si="117"/>
        <v>4.8722986270344206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1118</v>
      </c>
      <c r="AP225" t="s">
        <v>1295</v>
      </c>
      <c r="AQ225" s="22">
        <v>-2.8903631925492279</v>
      </c>
      <c r="AR225" s="21">
        <v>-14.879489239182476</v>
      </c>
      <c r="AS225">
        <v>5.7881215052138391</v>
      </c>
      <c r="AT225">
        <v>2.8903631925492279</v>
      </c>
      <c r="AU225">
        <v>14.879489239182476</v>
      </c>
      <c r="AV225" t="s">
        <v>2237</v>
      </c>
    </row>
    <row r="226" spans="1:48" x14ac:dyDescent="0.25">
      <c r="A226" s="14">
        <v>2.2900000000000026E-9</v>
      </c>
      <c r="B226" t="s">
        <v>990</v>
      </c>
      <c r="C226" s="4">
        <v>3</v>
      </c>
      <c r="D226" s="4">
        <v>0</v>
      </c>
      <c r="E226" s="4">
        <v>5</v>
      </c>
      <c r="F226" s="4">
        <v>8</v>
      </c>
      <c r="G226" s="4">
        <v>2.375</v>
      </c>
      <c r="H226" s="4">
        <v>0.62</v>
      </c>
      <c r="I226" s="34">
        <v>941.46921738135484</v>
      </c>
      <c r="J226" s="35">
        <v>6.7804916286789281</v>
      </c>
      <c r="K226" s="35">
        <v>5.3776312917108742</v>
      </c>
      <c r="L226" s="35">
        <v>7.2810282501004142</v>
      </c>
      <c r="M226" s="35">
        <v>5.5356663486645088</v>
      </c>
      <c r="N226" s="4">
        <v>6.9000000000000006E-2</v>
      </c>
      <c r="O226" s="4">
        <v>-64.795918367346943</v>
      </c>
      <c r="P226" s="35" t="s">
        <v>137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2.8306451635803227</v>
      </c>
      <c r="T226" s="37" t="str">
        <f t="shared" si="104"/>
        <v/>
      </c>
      <c r="U226" s="37" t="str">
        <f t="shared" si="105"/>
        <v/>
      </c>
      <c r="V226" s="37">
        <f t="shared" si="106"/>
        <v>-0.55992449659192201</v>
      </c>
      <c r="W226" s="37" t="str">
        <f t="shared" si="107"/>
        <v/>
      </c>
      <c r="X226" s="37">
        <f t="shared" si="108"/>
        <v>-0.32862049696876905</v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>
        <f t="shared" si="122"/>
        <v>-64.795918365056949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990</v>
      </c>
      <c r="AP226" t="s">
        <v>1242</v>
      </c>
      <c r="AQ226" s="22">
        <v>55.992449659192204</v>
      </c>
      <c r="AR226" s="21">
        <v>32.862049696876902</v>
      </c>
      <c r="AS226">
        <v>283.06451612903226</v>
      </c>
      <c r="AT226">
        <v>-55.992449659192204</v>
      </c>
      <c r="AU226">
        <v>-32.862049696876902</v>
      </c>
      <c r="AV226" t="s">
        <v>2238</v>
      </c>
    </row>
    <row r="227" spans="1:48" x14ac:dyDescent="0.25">
      <c r="A227" s="14">
        <v>2.3000000000000028E-9</v>
      </c>
      <c r="B227" t="s">
        <v>985</v>
      </c>
      <c r="C227" s="4">
        <v>1</v>
      </c>
      <c r="D227" s="4">
        <v>1</v>
      </c>
      <c r="E227" s="4">
        <v>2</v>
      </c>
      <c r="F227" s="4">
        <v>4</v>
      </c>
      <c r="G227" s="4">
        <v>6</v>
      </c>
      <c r="H227" s="4">
        <v>1.99</v>
      </c>
      <c r="I227" s="34">
        <v>212.45717391723588</v>
      </c>
      <c r="J227" s="35" t="s">
        <v>1238</v>
      </c>
      <c r="K227" s="35">
        <v>26.184210526315791</v>
      </c>
      <c r="L227" s="35" t="s">
        <v>1238</v>
      </c>
      <c r="M227" s="35">
        <v>7.6544489302857865</v>
      </c>
      <c r="N227" s="4">
        <v>-0.09</v>
      </c>
      <c r="O227" s="4">
        <v>34.306569343065703</v>
      </c>
      <c r="P227" s="35" t="s">
        <v>137</v>
      </c>
      <c r="Q227" s="36" t="str">
        <f t="shared" si="101"/>
        <v xml:space="preserve"> </v>
      </c>
      <c r="R227" s="36" t="str">
        <f t="shared" si="102"/>
        <v xml:space="preserve"> </v>
      </c>
      <c r="S227" s="37">
        <f t="shared" si="103"/>
        <v>2.0150753791844225</v>
      </c>
      <c r="T227" s="37" t="str">
        <f t="shared" si="104"/>
        <v/>
      </c>
      <c r="U227" s="37" t="str">
        <f t="shared" si="105"/>
        <v xml:space="preserve"> </v>
      </c>
      <c r="V227" s="37" t="str">
        <f t="shared" si="106"/>
        <v xml:space="preserve"> </v>
      </c>
      <c r="W227" s="37" t="str">
        <f t="shared" si="107"/>
        <v xml:space="preserve"> </v>
      </c>
      <c r="X227" s="37" t="str">
        <f t="shared" si="108"/>
        <v xml:space="preserve"> 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985</v>
      </c>
      <c r="AP227" t="s">
        <v>1313</v>
      </c>
      <c r="AQ227" s="22" t="e">
        <v>#VALUE!</v>
      </c>
      <c r="AR227" s="21" t="e">
        <v>#VALUE!</v>
      </c>
      <c r="AS227">
        <v>201.50753768844223</v>
      </c>
      <c r="AT227" t="e">
        <v>#VALUE!</v>
      </c>
      <c r="AU227" t="e">
        <v>#VALUE!</v>
      </c>
      <c r="AV227" t="s">
        <v>2239</v>
      </c>
    </row>
    <row r="228" spans="1:48" x14ac:dyDescent="0.25">
      <c r="A228" s="14">
        <v>2.310000000000003E-9</v>
      </c>
      <c r="B228" t="s">
        <v>1016</v>
      </c>
      <c r="C228" s="4">
        <v>10</v>
      </c>
      <c r="D228" s="4">
        <v>1</v>
      </c>
      <c r="E228" s="4">
        <v>4</v>
      </c>
      <c r="F228" s="4">
        <v>15</v>
      </c>
      <c r="G228" s="4">
        <v>30.631399154663086</v>
      </c>
      <c r="H228" s="4">
        <v>21.84</v>
      </c>
      <c r="I228" s="34">
        <v>4741.8319002346543</v>
      </c>
      <c r="J228" s="35">
        <v>9.5208155501705125</v>
      </c>
      <c r="K228" s="35">
        <v>8.3572676051446031</v>
      </c>
      <c r="L228" s="35">
        <v>10.49771224601867</v>
      </c>
      <c r="M228" s="35">
        <v>9.6912425855513309</v>
      </c>
      <c r="N228" s="4">
        <v>1.7310000000000001</v>
      </c>
      <c r="O228" s="4">
        <v>-20.958904109589035</v>
      </c>
      <c r="P228" s="35" t="s">
        <v>137</v>
      </c>
      <c r="Q228" s="36" t="str">
        <f t="shared" si="101"/>
        <v xml:space="preserve"> </v>
      </c>
      <c r="R228" s="36" t="str">
        <f t="shared" si="102"/>
        <v xml:space="preserve"> </v>
      </c>
      <c r="S228" s="37">
        <f t="shared" si="103"/>
        <v>0.4025365936407273</v>
      </c>
      <c r="T228" s="37" t="str">
        <f t="shared" si="104"/>
        <v/>
      </c>
      <c r="U228" s="37" t="str">
        <f t="shared" si="105"/>
        <v/>
      </c>
      <c r="V228" s="37">
        <f t="shared" si="106"/>
        <v>-0.38206874581554828</v>
      </c>
      <c r="W228" s="37" t="str">
        <f t="shared" si="107"/>
        <v/>
      </c>
      <c r="X228" s="37" t="str">
        <f t="shared" si="108"/>
        <v/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1016</v>
      </c>
      <c r="AP228" t="s">
        <v>1248</v>
      </c>
      <c r="AQ228" s="22">
        <v>38.206874581554828</v>
      </c>
      <c r="AR228" s="21">
        <v>3.2011882305266082</v>
      </c>
      <c r="AS228">
        <v>40.25365913307273</v>
      </c>
      <c r="AT228">
        <v>-38.206874581554828</v>
      </c>
      <c r="AU228">
        <v>-3.2011882305266082</v>
      </c>
      <c r="AV228" t="s">
        <v>2240</v>
      </c>
    </row>
    <row r="229" spans="1:48" x14ac:dyDescent="0.25">
      <c r="A229" s="14">
        <v>2.3200000000000032E-9</v>
      </c>
      <c r="B229" t="s">
        <v>1103</v>
      </c>
      <c r="C229" s="4">
        <v>7</v>
      </c>
      <c r="D229" s="4">
        <v>0</v>
      </c>
      <c r="E229" s="4">
        <v>2</v>
      </c>
      <c r="F229" s="4">
        <v>9</v>
      </c>
      <c r="G229" s="4">
        <v>23</v>
      </c>
      <c r="H229" s="4">
        <v>16.989999999999998</v>
      </c>
      <c r="I229" s="34">
        <v>1093.2456076309463</v>
      </c>
      <c r="J229" s="35">
        <v>18.057333351241695</v>
      </c>
      <c r="K229" s="35">
        <v>11.676417740784702</v>
      </c>
      <c r="L229" s="35">
        <v>4.5515017182130588</v>
      </c>
      <c r="M229" s="35">
        <v>3.9469650237952623</v>
      </c>
      <c r="N229" s="4">
        <v>0.71</v>
      </c>
      <c r="O229" s="4">
        <v>208.69565217391303</v>
      </c>
      <c r="P229" s="35" t="s">
        <v>137</v>
      </c>
      <c r="Q229" s="36">
        <f t="shared" si="101"/>
        <v>77.777777780097765</v>
      </c>
      <c r="R229" s="36" t="str">
        <f t="shared" si="102"/>
        <v xml:space="preserve"> </v>
      </c>
      <c r="S229" s="37">
        <f t="shared" si="103"/>
        <v>0.35373749496273127</v>
      </c>
      <c r="T229" s="37" t="str">
        <f t="shared" si="104"/>
        <v/>
      </c>
      <c r="U229" s="37" t="str">
        <f t="shared" si="105"/>
        <v/>
      </c>
      <c r="V229" s="37" t="str">
        <f t="shared" si="106"/>
        <v/>
      </c>
      <c r="W229" s="37" t="str">
        <f t="shared" si="107"/>
        <v/>
      </c>
      <c r="X229" s="37">
        <f t="shared" si="108"/>
        <v>-0.58030859699280324</v>
      </c>
      <c r="Y229" s="1" t="str">
        <f t="shared" si="109"/>
        <v xml:space="preserve"> </v>
      </c>
      <c r="Z229" s="1" t="str">
        <f t="shared" si="110"/>
        <v xml:space="preserve"> </v>
      </c>
      <c r="AA229" s="1" t="str">
        <f t="shared" si="111"/>
        <v xml:space="preserve"> </v>
      </c>
      <c r="AB229" s="1" t="str">
        <f t="shared" si="112"/>
        <v xml:space="preserve"> </v>
      </c>
      <c r="AC229" s="1" t="str">
        <f t="shared" si="113"/>
        <v xml:space="preserve"> </v>
      </c>
      <c r="AD229" s="1" t="str">
        <f t="shared" si="114"/>
        <v xml:space="preserve"> </v>
      </c>
      <c r="AE229" s="1" t="str">
        <f t="shared" si="115"/>
        <v xml:space="preserve"> </v>
      </c>
      <c r="AF229" s="1" t="str">
        <f t="shared" si="116"/>
        <v xml:space="preserve"> </v>
      </c>
      <c r="AG229" s="38" t="str">
        <f t="shared" si="117"/>
        <v xml:space="preserve"> </v>
      </c>
      <c r="AH229" s="38" t="str">
        <f t="shared" si="118"/>
        <v xml:space="preserve"> </v>
      </c>
      <c r="AI229" s="1" t="str">
        <f t="shared" si="119"/>
        <v xml:space="preserve"> </v>
      </c>
      <c r="AJ229" s="1" t="str">
        <f t="shared" si="120"/>
        <v xml:space="preserve"> </v>
      </c>
      <c r="AK229" s="25" t="str">
        <f t="shared" si="121"/>
        <v xml:space="preserve"> </v>
      </c>
      <c r="AL229" s="25" t="str">
        <f t="shared" si="122"/>
        <v xml:space="preserve"> </v>
      </c>
      <c r="AM229" s="1" t="str">
        <f t="shared" si="123"/>
        <v xml:space="preserve"> </v>
      </c>
      <c r="AN229" s="1" t="str">
        <f t="shared" si="124"/>
        <v xml:space="preserve"> </v>
      </c>
      <c r="AO229" t="s">
        <v>1103</v>
      </c>
      <c r="AP229" t="s">
        <v>1242</v>
      </c>
      <c r="AQ229" s="22">
        <v>-17.19784493419445</v>
      </c>
      <c r="AR229" s="21">
        <v>58.030859699280327</v>
      </c>
      <c r="AS229">
        <v>35.373749264273123</v>
      </c>
      <c r="AT229">
        <v>17.19784493419445</v>
      </c>
      <c r="AU229">
        <v>-58.030859699280327</v>
      </c>
      <c r="AV229" t="s">
        <v>2241</v>
      </c>
    </row>
    <row r="230" spans="1:48" x14ac:dyDescent="0.25">
      <c r="A230" s="14">
        <v>2.3300000000000033E-9</v>
      </c>
      <c r="B230" t="s">
        <v>1173</v>
      </c>
      <c r="C230" s="4">
        <v>10</v>
      </c>
      <c r="D230" s="4">
        <v>0</v>
      </c>
      <c r="E230" s="4">
        <v>6</v>
      </c>
      <c r="F230" s="4">
        <v>16</v>
      </c>
      <c r="G230" s="4">
        <v>31</v>
      </c>
      <c r="H230" s="4">
        <v>24.21</v>
      </c>
      <c r="I230" s="34">
        <v>2834.6356414982133</v>
      </c>
      <c r="J230" s="35" t="s">
        <v>1238</v>
      </c>
      <c r="K230" s="35" t="s">
        <v>1238</v>
      </c>
      <c r="L230" s="35">
        <v>5.2252178990140061</v>
      </c>
      <c r="M230" s="35">
        <v>5.3746522556390977</v>
      </c>
      <c r="N230" s="4">
        <v>0.45900000000000002</v>
      </c>
      <c r="O230" s="4">
        <v>-65.848214285714278</v>
      </c>
      <c r="P230" s="35">
        <v>11.317637339942172</v>
      </c>
      <c r="Q230" s="36" t="str">
        <f t="shared" si="101"/>
        <v xml:space="preserve"> </v>
      </c>
      <c r="R230" s="36" t="str">
        <f t="shared" si="102"/>
        <v xml:space="preserve"> </v>
      </c>
      <c r="S230" s="37">
        <f t="shared" si="103"/>
        <v>0.28046262108258163</v>
      </c>
      <c r="T230" s="37" t="str">
        <f t="shared" si="104"/>
        <v/>
      </c>
      <c r="U230" s="37" t="str">
        <f t="shared" si="105"/>
        <v xml:space="preserve"> </v>
      </c>
      <c r="V230" s="37" t="str">
        <f t="shared" si="106"/>
        <v xml:space="preserve"> </v>
      </c>
      <c r="W230" s="37" t="str">
        <f t="shared" si="107"/>
        <v/>
      </c>
      <c r="X230" s="37">
        <f t="shared" si="108"/>
        <v>-0.51818560843771833</v>
      </c>
      <c r="Y230" s="1" t="str">
        <f t="shared" si="109"/>
        <v xml:space="preserve"> </v>
      </c>
      <c r="Z230" s="1" t="str">
        <f t="shared" si="110"/>
        <v xml:space="preserve"> </v>
      </c>
      <c r="AA230" s="1" t="str">
        <f t="shared" si="111"/>
        <v xml:space="preserve"> </v>
      </c>
      <c r="AB230" s="1" t="str">
        <f t="shared" si="112"/>
        <v xml:space="preserve"> </v>
      </c>
      <c r="AC230" s="1" t="str">
        <f t="shared" si="113"/>
        <v xml:space="preserve"> </v>
      </c>
      <c r="AD230" s="1" t="str">
        <f t="shared" si="114"/>
        <v xml:space="preserve"> </v>
      </c>
      <c r="AE230" s="1" t="str">
        <f t="shared" si="115"/>
        <v xml:space="preserve"> </v>
      </c>
      <c r="AF230" s="1" t="str">
        <f t="shared" si="116"/>
        <v xml:space="preserve"> </v>
      </c>
      <c r="AG230" s="38">
        <f t="shared" si="117"/>
        <v>11.317637342272171</v>
      </c>
      <c r="AH230" s="38" t="str">
        <f t="shared" si="118"/>
        <v xml:space="preserve"> </v>
      </c>
      <c r="AI230" s="1" t="str">
        <f t="shared" si="119"/>
        <v xml:space="preserve"> </v>
      </c>
      <c r="AJ230" s="1" t="str">
        <f t="shared" si="120"/>
        <v xml:space="preserve"> </v>
      </c>
      <c r="AK230" s="25" t="str">
        <f t="shared" si="121"/>
        <v xml:space="preserve"> </v>
      </c>
      <c r="AL230" s="25">
        <f t="shared" si="122"/>
        <v>-65.84821428338428</v>
      </c>
      <c r="AM230" s="1" t="str">
        <f t="shared" si="123"/>
        <v xml:space="preserve"> </v>
      </c>
      <c r="AN230" s="1" t="str">
        <f t="shared" si="124"/>
        <v xml:space="preserve"> </v>
      </c>
      <c r="AO230" t="s">
        <v>1173</v>
      </c>
      <c r="AP230" t="s">
        <v>1295</v>
      </c>
      <c r="AQ230" s="22" t="e">
        <v>#VALUE!</v>
      </c>
      <c r="AR230" s="21">
        <v>51.818560843771834</v>
      </c>
      <c r="AS230">
        <v>28.046261875258161</v>
      </c>
      <c r="AT230" t="e">
        <v>#VALUE!</v>
      </c>
      <c r="AU230">
        <v>-51.818560843771834</v>
      </c>
      <c r="AV230" t="s">
        <v>2242</v>
      </c>
    </row>
    <row r="231" spans="1:48" x14ac:dyDescent="0.25">
      <c r="A231" s="14">
        <v>2.3400000000000035E-9</v>
      </c>
      <c r="B231" t="s">
        <v>965</v>
      </c>
      <c r="C231" s="4">
        <v>14</v>
      </c>
      <c r="D231" s="4">
        <v>0</v>
      </c>
      <c r="E231" s="4">
        <v>1</v>
      </c>
      <c r="F231" s="4">
        <v>15</v>
      </c>
      <c r="G231" s="4">
        <v>13</v>
      </c>
      <c r="H231" s="4">
        <v>9.2899999999999991</v>
      </c>
      <c r="I231" s="34">
        <v>2432.5221250281629</v>
      </c>
      <c r="J231" s="35">
        <v>8.2724844167408715</v>
      </c>
      <c r="K231" s="35">
        <v>8.5938945420906556</v>
      </c>
      <c r="L231" s="35">
        <v>3.4600907894736839</v>
      </c>
      <c r="M231" s="35">
        <v>3.6900229146992252</v>
      </c>
      <c r="N231" s="4">
        <v>1.123</v>
      </c>
      <c r="O231" s="4">
        <v>-7.190082644628097</v>
      </c>
      <c r="P231" s="35">
        <v>0</v>
      </c>
      <c r="Q231" s="36">
        <f t="shared" si="101"/>
        <v>93.333333335673331</v>
      </c>
      <c r="R231" s="36" t="str">
        <f t="shared" si="102"/>
        <v xml:space="preserve"> </v>
      </c>
      <c r="S231" s="37">
        <f t="shared" si="103"/>
        <v>0.39935414658111973</v>
      </c>
      <c r="T231" s="37" t="str">
        <f t="shared" si="104"/>
        <v/>
      </c>
      <c r="U231" s="37" t="str">
        <f t="shared" si="105"/>
        <v/>
      </c>
      <c r="V231" s="37">
        <f t="shared" si="106"/>
        <v>-0.46308941246462132</v>
      </c>
      <c r="W231" s="37" t="str">
        <f t="shared" si="107"/>
        <v/>
      </c>
      <c r="X231" s="37">
        <f t="shared" si="108"/>
        <v>-0.68094698236506035</v>
      </c>
      <c r="Y231" s="1" t="str">
        <f t="shared" si="109"/>
        <v xml:space="preserve"> </v>
      </c>
      <c r="Z231" s="1" t="str">
        <f t="shared" si="110"/>
        <v xml:space="preserve"> </v>
      </c>
      <c r="AA231" s="1" t="str">
        <f t="shared" si="111"/>
        <v xml:space="preserve"> </v>
      </c>
      <c r="AB231" s="1" t="str">
        <f t="shared" si="112"/>
        <v xml:space="preserve"> </v>
      </c>
      <c r="AC231" s="1" t="str">
        <f t="shared" si="113"/>
        <v xml:space="preserve"> </v>
      </c>
      <c r="AD231" s="1" t="str">
        <f t="shared" si="114"/>
        <v xml:space="preserve"> </v>
      </c>
      <c r="AE231" s="1" t="str">
        <f t="shared" si="115"/>
        <v xml:space="preserve"> </v>
      </c>
      <c r="AF231" s="1" t="str">
        <f t="shared" si="116"/>
        <v xml:space="preserve"> </v>
      </c>
      <c r="AG231" s="38" t="str">
        <f t="shared" si="117"/>
        <v xml:space="preserve"> </v>
      </c>
      <c r="AH231" s="38" t="str">
        <f t="shared" si="118"/>
        <v xml:space="preserve"> </v>
      </c>
      <c r="AI231" s="1" t="str">
        <f t="shared" si="119"/>
        <v xml:space="preserve"> </v>
      </c>
      <c r="AJ231" s="1" t="str">
        <f t="shared" si="120"/>
        <v xml:space="preserve"> </v>
      </c>
      <c r="AK231" s="25" t="str">
        <f t="shared" si="121"/>
        <v xml:space="preserve"> </v>
      </c>
      <c r="AL231" s="25" t="str">
        <f t="shared" si="122"/>
        <v xml:space="preserve"> </v>
      </c>
      <c r="AM231" s="1" t="str">
        <f t="shared" si="123"/>
        <v xml:space="preserve"> </v>
      </c>
      <c r="AN231" s="1" t="str">
        <f t="shared" si="124"/>
        <v xml:space="preserve"> </v>
      </c>
      <c r="AO231" t="s">
        <v>965</v>
      </c>
      <c r="AP231" t="s">
        <v>1295</v>
      </c>
      <c r="AQ231" s="22">
        <v>46.308941246462133</v>
      </c>
      <c r="AR231" s="21">
        <v>68.094698236506034</v>
      </c>
      <c r="AS231">
        <v>39.935414424111968</v>
      </c>
      <c r="AT231">
        <v>-46.308941246462133</v>
      </c>
      <c r="AU231">
        <v>-68.094698236506034</v>
      </c>
      <c r="AV231" t="s">
        <v>2243</v>
      </c>
    </row>
    <row r="232" spans="1:48" x14ac:dyDescent="0.25">
      <c r="A232" s="14">
        <v>2.3500000000000037E-9</v>
      </c>
      <c r="B232" t="s">
        <v>1104</v>
      </c>
      <c r="C232" s="4">
        <v>11</v>
      </c>
      <c r="D232" s="4">
        <v>1</v>
      </c>
      <c r="E232" s="4">
        <v>4</v>
      </c>
      <c r="F232" s="4">
        <v>16</v>
      </c>
      <c r="G232" s="4">
        <v>131.69999694824219</v>
      </c>
      <c r="H232" s="4">
        <v>117.15</v>
      </c>
      <c r="I232" s="34">
        <v>23308.549221926005</v>
      </c>
      <c r="J232" s="35">
        <v>33.208772816147103</v>
      </c>
      <c r="K232" s="35">
        <v>29.555918835367297</v>
      </c>
      <c r="L232" s="35">
        <v>16.422727816311884</v>
      </c>
      <c r="M232" s="35">
        <v>14.981721034257037</v>
      </c>
      <c r="N232" s="4">
        <v>2.6619999999999999</v>
      </c>
      <c r="O232" s="4">
        <v>5.6349206349206309</v>
      </c>
      <c r="P232" s="35">
        <v>0.84839946329212057</v>
      </c>
      <c r="Q232" s="36" t="str">
        <f t="shared" si="101"/>
        <v xml:space="preserve"> </v>
      </c>
      <c r="R232" s="36" t="str">
        <f t="shared" si="102"/>
        <v xml:space="preserve"> </v>
      </c>
      <c r="S232" s="37" t="str">
        <f t="shared" si="103"/>
        <v/>
      </c>
      <c r="T232" s="37" t="str">
        <f t="shared" si="104"/>
        <v/>
      </c>
      <c r="U232" s="37" t="str">
        <f t="shared" si="105"/>
        <v/>
      </c>
      <c r="V232" s="37" t="str">
        <f t="shared" si="106"/>
        <v/>
      </c>
      <c r="W232" s="37" t="str">
        <f t="shared" si="107"/>
        <v/>
      </c>
      <c r="X232" s="37" t="str">
        <f t="shared" si="108"/>
        <v/>
      </c>
      <c r="Y232" s="1" t="str">
        <f t="shared" si="109"/>
        <v xml:space="preserve"> </v>
      </c>
      <c r="Z232" s="1" t="str">
        <f t="shared" si="110"/>
        <v xml:space="preserve"> </v>
      </c>
      <c r="AA232" s="1" t="str">
        <f t="shared" si="111"/>
        <v xml:space="preserve"> </v>
      </c>
      <c r="AB232" s="1" t="str">
        <f t="shared" si="112"/>
        <v xml:space="preserve"> </v>
      </c>
      <c r="AC232" s="1" t="str">
        <f t="shared" si="113"/>
        <v xml:space="preserve"> </v>
      </c>
      <c r="AD232" s="1" t="str">
        <f t="shared" si="114"/>
        <v xml:space="preserve"> </v>
      </c>
      <c r="AE232" s="1" t="str">
        <f t="shared" si="115"/>
        <v xml:space="preserve"> </v>
      </c>
      <c r="AF232" s="1" t="str">
        <f t="shared" si="116"/>
        <v xml:space="preserve"> </v>
      </c>
      <c r="AG232" s="38" t="str">
        <f t="shared" si="117"/>
        <v xml:space="preserve"> </v>
      </c>
      <c r="AH232" s="38" t="str">
        <f t="shared" si="118"/>
        <v xml:space="preserve"> </v>
      </c>
      <c r="AI232" s="1" t="str">
        <f t="shared" si="119"/>
        <v xml:space="preserve"> </v>
      </c>
      <c r="AJ232" s="1" t="str">
        <f t="shared" si="120"/>
        <v xml:space="preserve"> </v>
      </c>
      <c r="AK232" s="25" t="str">
        <f t="shared" si="121"/>
        <v xml:space="preserve"> </v>
      </c>
      <c r="AL232" s="25" t="str">
        <f t="shared" si="122"/>
        <v xml:space="preserve"> </v>
      </c>
      <c r="AM232" s="1" t="str">
        <f t="shared" si="123"/>
        <v xml:space="preserve"> </v>
      </c>
      <c r="AN232" s="1" t="str">
        <f t="shared" si="124"/>
        <v xml:space="preserve"> </v>
      </c>
      <c r="AO232" t="s">
        <v>1104</v>
      </c>
      <c r="AP232" t="s">
        <v>1244</v>
      </c>
      <c r="AQ232" s="22">
        <v>-115.53551298282203</v>
      </c>
      <c r="AR232" s="21">
        <v>-51.433045731975909</v>
      </c>
      <c r="AS232">
        <v>12.419971786805096</v>
      </c>
      <c r="AT232">
        <v>115.53551298282203</v>
      </c>
      <c r="AU232">
        <v>51.433045731975909</v>
      </c>
      <c r="AV232" t="s">
        <v>2244</v>
      </c>
    </row>
    <row r="233" spans="1:48" x14ac:dyDescent="0.25">
      <c r="A233" s="14">
        <v>2.3600000000000038E-9</v>
      </c>
      <c r="B233" t="s">
        <v>1165</v>
      </c>
      <c r="C233" s="4">
        <v>16</v>
      </c>
      <c r="D233" s="4">
        <v>0</v>
      </c>
      <c r="E233" s="4">
        <v>0</v>
      </c>
      <c r="F233" s="4">
        <v>16</v>
      </c>
      <c r="G233" s="4">
        <v>7.25</v>
      </c>
      <c r="H233" s="4">
        <v>4.96</v>
      </c>
      <c r="I233" s="34">
        <v>1545.7577438430487</v>
      </c>
      <c r="J233" s="35">
        <v>27.709497206703912</v>
      </c>
      <c r="K233" s="35">
        <v>14.335260115606935</v>
      </c>
      <c r="L233" s="35">
        <v>4.4053293670943434</v>
      </c>
      <c r="M233" s="35">
        <v>4.3512012500213908</v>
      </c>
      <c r="N233" s="4">
        <v>0.17899999999999999</v>
      </c>
      <c r="O233" s="4">
        <v>-46.884272997032646</v>
      </c>
      <c r="P233" s="35">
        <v>6.854838709677419</v>
      </c>
      <c r="Q233" s="36">
        <f t="shared" si="101"/>
        <v>100.00000000236</v>
      </c>
      <c r="R233" s="36" t="str">
        <f t="shared" si="102"/>
        <v xml:space="preserve"> </v>
      </c>
      <c r="S233" s="37">
        <f t="shared" si="103"/>
        <v>0.46169355074709673</v>
      </c>
      <c r="T233" s="37" t="str">
        <f t="shared" si="104"/>
        <v/>
      </c>
      <c r="U233" s="37" t="str">
        <f t="shared" si="105"/>
        <v/>
      </c>
      <c r="V233" s="37" t="str">
        <f t="shared" si="106"/>
        <v/>
      </c>
      <c r="W233" s="37" t="str">
        <f t="shared" si="107"/>
        <v/>
      </c>
      <c r="X233" s="37">
        <f t="shared" si="108"/>
        <v>-0.59378706693963212</v>
      </c>
      <c r="Y233" s="1" t="str">
        <f t="shared" si="109"/>
        <v xml:space="preserve"> </v>
      </c>
      <c r="Z233" s="1" t="str">
        <f t="shared" si="110"/>
        <v xml:space="preserve"> </v>
      </c>
      <c r="AA233" s="1" t="str">
        <f t="shared" si="111"/>
        <v xml:space="preserve"> </v>
      </c>
      <c r="AB233" s="1" t="str">
        <f t="shared" si="112"/>
        <v xml:space="preserve"> </v>
      </c>
      <c r="AC233" s="1" t="str">
        <f t="shared" si="113"/>
        <v xml:space="preserve"> </v>
      </c>
      <c r="AD233" s="1" t="str">
        <f t="shared" si="114"/>
        <v xml:space="preserve"> </v>
      </c>
      <c r="AE233" s="1" t="str">
        <f t="shared" si="115"/>
        <v xml:space="preserve"> </v>
      </c>
      <c r="AF233" s="1" t="str">
        <f t="shared" si="116"/>
        <v xml:space="preserve"> </v>
      </c>
      <c r="AG233" s="38">
        <f t="shared" si="117"/>
        <v>6.8548387120374192</v>
      </c>
      <c r="AH233" s="38" t="str">
        <f t="shared" si="118"/>
        <v xml:space="preserve"> </v>
      </c>
      <c r="AI233" s="1" t="str">
        <f t="shared" si="119"/>
        <v xml:space="preserve"> </v>
      </c>
      <c r="AJ233" s="1" t="str">
        <f t="shared" si="120"/>
        <v xml:space="preserve"> </v>
      </c>
      <c r="AK233" s="25" t="str">
        <f t="shared" si="121"/>
        <v xml:space="preserve"> </v>
      </c>
      <c r="AL233" s="25" t="str">
        <f t="shared" si="122"/>
        <v xml:space="preserve"> </v>
      </c>
      <c r="AM233" s="1" t="str">
        <f t="shared" si="123"/>
        <v xml:space="preserve"> </v>
      </c>
      <c r="AN233" s="1" t="str">
        <f t="shared" si="124"/>
        <v xml:space="preserve"> </v>
      </c>
      <c r="AO233" t="s">
        <v>1165</v>
      </c>
      <c r="AP233" t="s">
        <v>1295</v>
      </c>
      <c r="AQ233" s="22">
        <v>-79.84346269004709</v>
      </c>
      <c r="AR233" s="21">
        <v>59.37870669396321</v>
      </c>
      <c r="AS233">
        <v>46.169354838709673</v>
      </c>
      <c r="AT233">
        <v>79.84346269004709</v>
      </c>
      <c r="AU233">
        <v>-59.37870669396321</v>
      </c>
      <c r="AV233" t="s">
        <v>2245</v>
      </c>
    </row>
    <row r="234" spans="1:48" x14ac:dyDescent="0.25">
      <c r="A234" s="14">
        <v>2.370000000000004E-9</v>
      </c>
      <c r="B234" t="s">
        <v>1179</v>
      </c>
      <c r="C234" s="4">
        <v>14</v>
      </c>
      <c r="D234" s="4">
        <v>0</v>
      </c>
      <c r="E234" s="4">
        <v>8</v>
      </c>
      <c r="F234" s="4">
        <v>22</v>
      </c>
      <c r="G234" s="4">
        <v>55.38800048828125</v>
      </c>
      <c r="H234" s="4">
        <v>36.909999999999997</v>
      </c>
      <c r="I234" s="34">
        <v>9655.2828622029938</v>
      </c>
      <c r="J234" s="35" t="s">
        <v>1238</v>
      </c>
      <c r="K234" s="35" t="s">
        <v>1238</v>
      </c>
      <c r="L234" s="35" t="s">
        <v>1238</v>
      </c>
      <c r="M234" s="35" t="s">
        <v>1238</v>
      </c>
      <c r="N234" s="4">
        <v>-2.9660000000000002</v>
      </c>
      <c r="O234" s="4">
        <v>-18.4978026368358</v>
      </c>
      <c r="P234" s="35">
        <v>0</v>
      </c>
      <c r="Q234" s="36" t="str">
        <f t="shared" si="101"/>
        <v xml:space="preserve"> </v>
      </c>
      <c r="R234" s="36" t="str">
        <f t="shared" si="102"/>
        <v xml:space="preserve"> </v>
      </c>
      <c r="S234" s="37">
        <f t="shared" si="103"/>
        <v>0.50062315296011795</v>
      </c>
      <c r="T234" s="37" t="str">
        <f t="shared" si="104"/>
        <v/>
      </c>
      <c r="U234" s="37" t="str">
        <f t="shared" si="105"/>
        <v xml:space="preserve"> </v>
      </c>
      <c r="V234" s="37" t="str">
        <f t="shared" si="106"/>
        <v xml:space="preserve"> </v>
      </c>
      <c r="W234" s="37" t="str">
        <f t="shared" si="107"/>
        <v xml:space="preserve"> </v>
      </c>
      <c r="X234" s="37" t="str">
        <f t="shared" si="108"/>
        <v xml:space="preserve"> </v>
      </c>
      <c r="Y234" s="1" t="str">
        <f t="shared" si="109"/>
        <v xml:space="preserve"> </v>
      </c>
      <c r="Z234" s="1" t="str">
        <f t="shared" si="110"/>
        <v xml:space="preserve"> </v>
      </c>
      <c r="AA234" s="1" t="str">
        <f t="shared" si="111"/>
        <v xml:space="preserve"> </v>
      </c>
      <c r="AB234" s="1" t="str">
        <f t="shared" si="112"/>
        <v xml:space="preserve"> </v>
      </c>
      <c r="AC234" s="1" t="str">
        <f t="shared" si="113"/>
        <v xml:space="preserve"> </v>
      </c>
      <c r="AD234" s="1" t="str">
        <f t="shared" si="114"/>
        <v xml:space="preserve"> </v>
      </c>
      <c r="AE234" s="1" t="str">
        <f t="shared" si="115"/>
        <v xml:space="preserve"> </v>
      </c>
      <c r="AF234" s="1" t="str">
        <f t="shared" si="116"/>
        <v xml:space="preserve"> </v>
      </c>
      <c r="AG234" s="38" t="str">
        <f t="shared" si="117"/>
        <v xml:space="preserve"> </v>
      </c>
      <c r="AH234" s="38" t="str">
        <f t="shared" si="118"/>
        <v xml:space="preserve"> </v>
      </c>
      <c r="AI234" s="1" t="str">
        <f t="shared" si="119"/>
        <v xml:space="preserve"> </v>
      </c>
      <c r="AJ234" s="1" t="str">
        <f t="shared" si="120"/>
        <v xml:space="preserve"> </v>
      </c>
      <c r="AK234" s="25" t="str">
        <f t="shared" si="121"/>
        <v xml:space="preserve"> </v>
      </c>
      <c r="AL234" s="25" t="str">
        <f t="shared" si="122"/>
        <v xml:space="preserve"> </v>
      </c>
      <c r="AM234" s="1" t="str">
        <f t="shared" si="123"/>
        <v xml:space="preserve"> </v>
      </c>
      <c r="AN234" s="1" t="str">
        <f t="shared" si="124"/>
        <v xml:space="preserve"> </v>
      </c>
      <c r="AO234" t="s">
        <v>1179</v>
      </c>
      <c r="AP234" t="s">
        <v>1313</v>
      </c>
      <c r="AQ234" s="22" t="e">
        <v>#VALUE!</v>
      </c>
      <c r="AR234" s="21" t="e">
        <v>#VALUE!</v>
      </c>
      <c r="AS234">
        <v>50.062315059011794</v>
      </c>
      <c r="AT234" t="e">
        <v>#VALUE!</v>
      </c>
      <c r="AU234" t="e">
        <v>#VALUE!</v>
      </c>
      <c r="AV234" t="s">
        <v>2246</v>
      </c>
    </row>
    <row r="235" spans="1:48" x14ac:dyDescent="0.25">
      <c r="A235" s="14">
        <v>2.3800000000000042E-9</v>
      </c>
      <c r="B235" t="s">
        <v>1147</v>
      </c>
      <c r="C235" s="4">
        <v>1</v>
      </c>
      <c r="D235" s="4">
        <v>0</v>
      </c>
      <c r="E235" s="4">
        <v>5</v>
      </c>
      <c r="F235" s="4">
        <v>6</v>
      </c>
      <c r="G235" s="4">
        <v>1.5</v>
      </c>
      <c r="H235" s="4">
        <v>1.27</v>
      </c>
      <c r="I235" s="34">
        <v>359.7896744744275</v>
      </c>
      <c r="J235" s="35" t="s">
        <v>1238</v>
      </c>
      <c r="K235" s="35">
        <v>10.762711864406779</v>
      </c>
      <c r="L235" s="35">
        <v>9.9010687859687589</v>
      </c>
      <c r="M235" s="35">
        <v>5.575108698612107</v>
      </c>
      <c r="N235" s="4">
        <v>-0.03</v>
      </c>
      <c r="O235" s="4" t="s">
        <v>132</v>
      </c>
      <c r="P235" s="35">
        <v>7.0866141732283463</v>
      </c>
      <c r="Q235" s="36" t="str">
        <f t="shared" si="101"/>
        <v xml:space="preserve"> </v>
      </c>
      <c r="R235" s="36" t="str">
        <f t="shared" si="102"/>
        <v xml:space="preserve"> </v>
      </c>
      <c r="S235" s="37">
        <f t="shared" si="103"/>
        <v>0.18110236458472431</v>
      </c>
      <c r="T235" s="37" t="str">
        <f t="shared" si="104"/>
        <v/>
      </c>
      <c r="U235" s="37" t="str">
        <f t="shared" si="105"/>
        <v xml:space="preserve"> </v>
      </c>
      <c r="V235" s="37" t="str">
        <f t="shared" si="106"/>
        <v xml:space="preserve"> </v>
      </c>
      <c r="W235" s="37" t="str">
        <f t="shared" si="107"/>
        <v/>
      </c>
      <c r="X235" s="37" t="str">
        <f t="shared" si="108"/>
        <v/>
      </c>
      <c r="Y235" s="1" t="str">
        <f t="shared" si="109"/>
        <v xml:space="preserve"> </v>
      </c>
      <c r="Z235" s="1" t="str">
        <f t="shared" si="110"/>
        <v xml:space="preserve"> </v>
      </c>
      <c r="AA235" s="1" t="str">
        <f t="shared" si="111"/>
        <v xml:space="preserve"> </v>
      </c>
      <c r="AB235" s="1" t="str">
        <f t="shared" si="112"/>
        <v xml:space="preserve"> </v>
      </c>
      <c r="AC235" s="1" t="str">
        <f t="shared" si="113"/>
        <v xml:space="preserve"> </v>
      </c>
      <c r="AD235" s="1" t="str">
        <f t="shared" si="114"/>
        <v xml:space="preserve"> </v>
      </c>
      <c r="AE235" s="1" t="str">
        <f t="shared" si="115"/>
        <v xml:space="preserve"> </v>
      </c>
      <c r="AF235" s="1" t="str">
        <f t="shared" si="116"/>
        <v xml:space="preserve"> </v>
      </c>
      <c r="AG235" s="38">
        <f t="shared" si="117"/>
        <v>7.0866141756083465</v>
      </c>
      <c r="AH235" s="38" t="str">
        <f t="shared" si="118"/>
        <v xml:space="preserve"> </v>
      </c>
      <c r="AI235" s="1" t="str">
        <f t="shared" si="119"/>
        <v xml:space="preserve"> </v>
      </c>
      <c r="AJ235" s="1" t="str">
        <f t="shared" si="120"/>
        <v xml:space="preserve"> </v>
      </c>
      <c r="AK235" s="25" t="str">
        <f t="shared" si="121"/>
        <v xml:space="preserve"> </v>
      </c>
      <c r="AL235" s="25" t="str">
        <f t="shared" si="122"/>
        <v xml:space="preserve"> </v>
      </c>
      <c r="AM235" s="1" t="str">
        <f t="shared" si="123"/>
        <v xml:space="preserve"> </v>
      </c>
      <c r="AN235" s="1" t="str">
        <f t="shared" si="124"/>
        <v xml:space="preserve"> </v>
      </c>
      <c r="AO235" t="s">
        <v>1147</v>
      </c>
      <c r="AP235" t="s">
        <v>1242</v>
      </c>
      <c r="AQ235" s="22" t="e">
        <v>#VALUE!</v>
      </c>
      <c r="AR235" s="21">
        <v>8.7028038806186032</v>
      </c>
      <c r="AS235">
        <v>18.11023622047243</v>
      </c>
      <c r="AT235" t="e">
        <v>#VALUE!</v>
      </c>
      <c r="AU235">
        <v>-8.7028038806186032</v>
      </c>
      <c r="AV235" t="s">
        <v>2247</v>
      </c>
    </row>
    <row r="236" spans="1:48" x14ac:dyDescent="0.25">
      <c r="A236" s="14">
        <v>2.3900000000000044E-9</v>
      </c>
      <c r="B236" t="s">
        <v>959</v>
      </c>
      <c r="C236" s="4">
        <v>6</v>
      </c>
      <c r="D236" s="4">
        <v>1</v>
      </c>
      <c r="E236" s="4">
        <v>1</v>
      </c>
      <c r="F236" s="4">
        <v>8</v>
      </c>
      <c r="G236" s="4">
        <v>68</v>
      </c>
      <c r="H236" s="4">
        <v>51.33</v>
      </c>
      <c r="I236" s="34">
        <v>2659.3273916861722</v>
      </c>
      <c r="J236" s="35" t="s">
        <v>1238</v>
      </c>
      <c r="K236" s="35">
        <v>11.639455782312924</v>
      </c>
      <c r="L236" s="35">
        <v>15.785478103392672</v>
      </c>
      <c r="M236" s="35">
        <v>5.4815406899827837</v>
      </c>
      <c r="N236" s="4">
        <v>-0.66500000000000004</v>
      </c>
      <c r="O236" s="4" t="s">
        <v>132</v>
      </c>
      <c r="P236" s="35">
        <v>1.4065848431716346</v>
      </c>
      <c r="Q236" s="36">
        <f t="shared" si="101"/>
        <v>75.000000002389996</v>
      </c>
      <c r="R236" s="36" t="str">
        <f t="shared" si="102"/>
        <v xml:space="preserve"> </v>
      </c>
      <c r="S236" s="37">
        <f t="shared" si="103"/>
        <v>0.32476135052948951</v>
      </c>
      <c r="T236" s="37" t="str">
        <f t="shared" si="104"/>
        <v/>
      </c>
      <c r="U236" s="37" t="str">
        <f t="shared" si="105"/>
        <v xml:space="preserve"> </v>
      </c>
      <c r="V236" s="37" t="str">
        <f t="shared" si="106"/>
        <v xml:space="preserve"> </v>
      </c>
      <c r="W236" s="37" t="str">
        <f t="shared" si="107"/>
        <v/>
      </c>
      <c r="X236" s="37" t="str">
        <f t="shared" si="108"/>
        <v/>
      </c>
      <c r="Y236" s="1" t="str">
        <f t="shared" si="109"/>
        <v xml:space="preserve"> </v>
      </c>
      <c r="Z236" s="1" t="str">
        <f t="shared" si="110"/>
        <v xml:space="preserve"> </v>
      </c>
      <c r="AA236" s="1" t="str">
        <f t="shared" si="111"/>
        <v xml:space="preserve"> </v>
      </c>
      <c r="AB236" s="1" t="str">
        <f t="shared" si="112"/>
        <v xml:space="preserve"> </v>
      </c>
      <c r="AC236" s="1" t="str">
        <f t="shared" si="113"/>
        <v xml:space="preserve"> </v>
      </c>
      <c r="AD236" s="1" t="str">
        <f t="shared" si="114"/>
        <v xml:space="preserve"> </v>
      </c>
      <c r="AE236" s="1" t="str">
        <f t="shared" si="115"/>
        <v xml:space="preserve"> </v>
      </c>
      <c r="AF236" s="1" t="str">
        <f t="shared" si="116"/>
        <v xml:space="preserve"> </v>
      </c>
      <c r="AG236" s="38" t="str">
        <f t="shared" si="117"/>
        <v xml:space="preserve"> </v>
      </c>
      <c r="AH236" s="38" t="str">
        <f t="shared" si="118"/>
        <v xml:space="preserve"> </v>
      </c>
      <c r="AI236" s="1" t="str">
        <f t="shared" si="119"/>
        <v xml:space="preserve"> </v>
      </c>
      <c r="AJ236" s="1" t="str">
        <f t="shared" si="120"/>
        <v xml:space="preserve"> </v>
      </c>
      <c r="AK236" s="25" t="str">
        <f t="shared" si="121"/>
        <v xml:space="preserve"> </v>
      </c>
      <c r="AL236" s="25" t="str">
        <f t="shared" si="122"/>
        <v xml:space="preserve"> </v>
      </c>
      <c r="AM236" s="1" t="str">
        <f t="shared" si="123"/>
        <v xml:space="preserve"> </v>
      </c>
      <c r="AN236" s="1" t="str">
        <f t="shared" si="124"/>
        <v xml:space="preserve"> </v>
      </c>
      <c r="AO236" t="s">
        <v>959</v>
      </c>
      <c r="AP236" t="s">
        <v>1242</v>
      </c>
      <c r="AQ236" s="22" t="e">
        <v>#VALUE!</v>
      </c>
      <c r="AR236" s="21">
        <v>-45.557002117386226</v>
      </c>
      <c r="AS236">
        <v>32.476134813948953</v>
      </c>
      <c r="AT236" t="e">
        <v>#VALUE!</v>
      </c>
      <c r="AU236">
        <v>45.557002117386226</v>
      </c>
      <c r="AV236" t="s">
        <v>2248</v>
      </c>
    </row>
    <row r="237" spans="1:48" x14ac:dyDescent="0.25">
      <c r="A237" s="14">
        <v>2.4000000000000045E-9</v>
      </c>
      <c r="B237" t="s">
        <v>1099</v>
      </c>
      <c r="C237" s="4">
        <v>0</v>
      </c>
      <c r="D237" s="4">
        <v>2</v>
      </c>
      <c r="E237" s="4">
        <v>9</v>
      </c>
      <c r="F237" s="4">
        <v>11</v>
      </c>
      <c r="G237" s="4">
        <v>31</v>
      </c>
      <c r="H237" s="4">
        <v>30.6</v>
      </c>
      <c r="I237" s="34">
        <v>2670.4512476448681</v>
      </c>
      <c r="J237" s="35">
        <v>17.416050085372795</v>
      </c>
      <c r="K237" s="35">
        <v>14.77547078705939</v>
      </c>
      <c r="L237" s="35">
        <v>5.2010994722272361</v>
      </c>
      <c r="M237" s="35">
        <v>4.5234269503546098</v>
      </c>
      <c r="N237" s="4">
        <v>1.7570000000000001</v>
      </c>
      <c r="O237" s="4">
        <v>119.625</v>
      </c>
      <c r="P237" s="35">
        <v>2.1405228758169934</v>
      </c>
      <c r="Q237" s="36" t="str">
        <f t="shared" si="101"/>
        <v xml:space="preserve"> </v>
      </c>
      <c r="R237" s="36" t="str">
        <f t="shared" si="102"/>
        <v xml:space="preserve"> </v>
      </c>
      <c r="S237" s="37" t="str">
        <f t="shared" si="103"/>
        <v/>
      </c>
      <c r="T237" s="37" t="str">
        <f t="shared" si="104"/>
        <v/>
      </c>
      <c r="U237" s="37" t="str">
        <f t="shared" si="105"/>
        <v/>
      </c>
      <c r="V237" s="37" t="str">
        <f t="shared" si="106"/>
        <v/>
      </c>
      <c r="W237" s="37" t="str">
        <f t="shared" si="107"/>
        <v/>
      </c>
      <c r="X237" s="37">
        <f t="shared" si="108"/>
        <v>-0.52040955495101104</v>
      </c>
      <c r="Y237" s="1" t="str">
        <f t="shared" si="109"/>
        <v xml:space="preserve"> </v>
      </c>
      <c r="Z237" s="1" t="str">
        <f t="shared" si="110"/>
        <v xml:space="preserve"> </v>
      </c>
      <c r="AA237" s="1" t="str">
        <f t="shared" si="111"/>
        <v xml:space="preserve"> </v>
      </c>
      <c r="AB237" s="1" t="str">
        <f t="shared" si="112"/>
        <v xml:space="preserve"> </v>
      </c>
      <c r="AC237" s="1" t="str">
        <f t="shared" si="113"/>
        <v xml:space="preserve"> </v>
      </c>
      <c r="AD237" s="1" t="str">
        <f t="shared" si="114"/>
        <v xml:space="preserve"> </v>
      </c>
      <c r="AE237" s="1" t="str">
        <f t="shared" si="115"/>
        <v xml:space="preserve"> </v>
      </c>
      <c r="AF237" s="1" t="str">
        <f t="shared" si="116"/>
        <v xml:space="preserve"> </v>
      </c>
      <c r="AG237" s="38">
        <f t="shared" si="117"/>
        <v>2.1405228782169936</v>
      </c>
      <c r="AH237" s="38" t="str">
        <f t="shared" si="118"/>
        <v xml:space="preserve"> </v>
      </c>
      <c r="AI237" s="1" t="str">
        <f t="shared" si="119"/>
        <v xml:space="preserve"> </v>
      </c>
      <c r="AJ237" s="1" t="str">
        <f t="shared" si="120"/>
        <v xml:space="preserve"> </v>
      </c>
      <c r="AK237" s="25" t="str">
        <f t="shared" si="121"/>
        <v xml:space="preserve"> </v>
      </c>
      <c r="AL237" s="25" t="str">
        <f t="shared" si="122"/>
        <v xml:space="preserve"> </v>
      </c>
      <c r="AM237" s="1" t="str">
        <f t="shared" si="123"/>
        <v xml:space="preserve"> </v>
      </c>
      <c r="AN237" s="1" t="str">
        <f t="shared" si="124"/>
        <v xml:space="preserve"> </v>
      </c>
      <c r="AO237" t="s">
        <v>1099</v>
      </c>
      <c r="AP237" t="s">
        <v>1244</v>
      </c>
      <c r="AQ237" s="22">
        <v>-13.03571228203133</v>
      </c>
      <c r="AR237" s="21">
        <v>52.040955495101102</v>
      </c>
      <c r="AS237">
        <v>1.3071895424836555</v>
      </c>
      <c r="AT237">
        <v>13.03571228203133</v>
      </c>
      <c r="AU237">
        <v>-52.040955495101102</v>
      </c>
      <c r="AV237" t="s">
        <v>2249</v>
      </c>
    </row>
    <row r="238" spans="1:48" x14ac:dyDescent="0.25">
      <c r="A238" s="14">
        <v>2.4100000000000047E-9</v>
      </c>
      <c r="B238" t="s">
        <v>983</v>
      </c>
      <c r="C238" s="4">
        <v>6</v>
      </c>
      <c r="D238" s="4">
        <v>0</v>
      </c>
      <c r="E238" s="4">
        <v>1</v>
      </c>
      <c r="F238" s="4">
        <v>7</v>
      </c>
      <c r="G238" s="4">
        <v>116</v>
      </c>
      <c r="H238" s="4">
        <v>108.86</v>
      </c>
      <c r="I238" s="34">
        <v>12615.084237332785</v>
      </c>
      <c r="J238" s="35">
        <v>14.967688711673311</v>
      </c>
      <c r="K238" s="35">
        <v>13.95998974095922</v>
      </c>
      <c r="L238" s="35">
        <v>8.2243035298681146</v>
      </c>
      <c r="M238" s="35">
        <v>7.4189957182600024</v>
      </c>
      <c r="N238" s="4">
        <v>7.2730000000000006</v>
      </c>
      <c r="O238" s="4">
        <v>6.1751824817518255</v>
      </c>
      <c r="P238" s="35">
        <v>1.9336762814624289</v>
      </c>
      <c r="Q238" s="36">
        <f t="shared" si="101"/>
        <v>85.714285716695713</v>
      </c>
      <c r="R238" s="36" t="str">
        <f t="shared" si="102"/>
        <v xml:space="preserve"> </v>
      </c>
      <c r="S238" s="37" t="str">
        <f t="shared" si="103"/>
        <v/>
      </c>
      <c r="T238" s="37" t="str">
        <f t="shared" si="104"/>
        <v/>
      </c>
      <c r="U238" s="37" t="str">
        <f t="shared" si="105"/>
        <v/>
      </c>
      <c r="V238" s="37" t="str">
        <f t="shared" si="106"/>
        <v/>
      </c>
      <c r="W238" s="37" t="str">
        <f t="shared" si="107"/>
        <v/>
      </c>
      <c r="X238" s="37" t="str">
        <f t="shared" si="108"/>
        <v/>
      </c>
      <c r="Y238" s="1" t="str">
        <f t="shared" si="109"/>
        <v xml:space="preserve"> </v>
      </c>
      <c r="Z238" s="1" t="str">
        <f t="shared" si="110"/>
        <v xml:space="preserve"> </v>
      </c>
      <c r="AA238" s="1" t="str">
        <f t="shared" si="111"/>
        <v xml:space="preserve"> </v>
      </c>
      <c r="AB238" s="1" t="str">
        <f t="shared" si="112"/>
        <v xml:space="preserve"> </v>
      </c>
      <c r="AC238" s="1" t="str">
        <f t="shared" si="113"/>
        <v xml:space="preserve"> </v>
      </c>
      <c r="AD238" s="1" t="str">
        <f t="shared" si="114"/>
        <v xml:space="preserve"> </v>
      </c>
      <c r="AE238" s="1" t="str">
        <f t="shared" si="115"/>
        <v xml:space="preserve"> </v>
      </c>
      <c r="AF238" s="1" t="str">
        <f t="shared" si="116"/>
        <v xml:space="preserve"> </v>
      </c>
      <c r="AG238" s="38" t="str">
        <f t="shared" si="117"/>
        <v xml:space="preserve"> </v>
      </c>
      <c r="AH238" s="38" t="str">
        <f t="shared" si="118"/>
        <v xml:space="preserve"> </v>
      </c>
      <c r="AI238" s="1" t="str">
        <f t="shared" si="119"/>
        <v xml:space="preserve"> </v>
      </c>
      <c r="AJ238" s="1" t="str">
        <f t="shared" si="120"/>
        <v xml:space="preserve"> </v>
      </c>
      <c r="AK238" s="25" t="str">
        <f t="shared" si="121"/>
        <v xml:space="preserve"> </v>
      </c>
      <c r="AL238" s="25" t="str">
        <f t="shared" si="122"/>
        <v xml:space="preserve"> </v>
      </c>
      <c r="AM238" s="1" t="str">
        <f t="shared" si="123"/>
        <v xml:space="preserve"> </v>
      </c>
      <c r="AN238" s="1" t="str">
        <f t="shared" si="124"/>
        <v xml:space="preserve"> </v>
      </c>
      <c r="AO238" t="s">
        <v>983</v>
      </c>
      <c r="AP238" t="s">
        <v>1239</v>
      </c>
      <c r="AQ238" s="22">
        <v>2.8549328667426543</v>
      </c>
      <c r="AR238" s="21">
        <v>24.164161612960321</v>
      </c>
      <c r="AS238">
        <v>6.558882968950952</v>
      </c>
      <c r="AT238">
        <v>-2.8549328667426543</v>
      </c>
      <c r="AU238">
        <v>-24.164161612960321</v>
      </c>
      <c r="AV238" t="s">
        <v>2250</v>
      </c>
    </row>
    <row r="239" spans="1:48" x14ac:dyDescent="0.25">
      <c r="A239" s="14">
        <v>2.4200000000000049E-9</v>
      </c>
      <c r="B239" t="s">
        <v>998</v>
      </c>
      <c r="C239" s="4">
        <v>1</v>
      </c>
      <c r="D239" s="4">
        <v>0</v>
      </c>
      <c r="E239" s="4">
        <v>5</v>
      </c>
      <c r="F239" s="4">
        <v>6</v>
      </c>
      <c r="G239" s="4">
        <v>49.5</v>
      </c>
      <c r="H239" s="4">
        <v>44.5</v>
      </c>
      <c r="I239" s="34">
        <v>2182.6894685174393</v>
      </c>
      <c r="J239" s="35">
        <v>18.552396672481422</v>
      </c>
      <c r="K239" s="35">
        <v>18.379769007767585</v>
      </c>
      <c r="L239" s="35">
        <v>9.0377412935323385</v>
      </c>
      <c r="M239" s="35">
        <v>8.8326566731658449</v>
      </c>
      <c r="N239" s="4">
        <v>1.81</v>
      </c>
      <c r="O239" s="4">
        <v>7.7380952380952452</v>
      </c>
      <c r="P239" s="35">
        <v>0.31268763140346223</v>
      </c>
      <c r="Q239" s="36" t="str">
        <f t="shared" si="101"/>
        <v xml:space="preserve"> </v>
      </c>
      <c r="R239" s="36" t="str">
        <f t="shared" si="102"/>
        <v xml:space="preserve"> </v>
      </c>
      <c r="S239" s="37" t="str">
        <f t="shared" si="103"/>
        <v/>
      </c>
      <c r="T239" s="37" t="str">
        <f t="shared" si="104"/>
        <v/>
      </c>
      <c r="U239" s="37" t="str">
        <f t="shared" si="105"/>
        <v/>
      </c>
      <c r="V239" s="37" t="str">
        <f t="shared" si="106"/>
        <v/>
      </c>
      <c r="W239" s="37" t="str">
        <f t="shared" si="107"/>
        <v/>
      </c>
      <c r="X239" s="37" t="str">
        <f t="shared" si="108"/>
        <v/>
      </c>
      <c r="Y239" s="1" t="str">
        <f t="shared" si="109"/>
        <v xml:space="preserve"> </v>
      </c>
      <c r="Z239" s="1" t="str">
        <f t="shared" si="110"/>
        <v xml:space="preserve"> </v>
      </c>
      <c r="AA239" s="1" t="str">
        <f t="shared" si="111"/>
        <v xml:space="preserve"> </v>
      </c>
      <c r="AB239" s="1" t="str">
        <f t="shared" si="112"/>
        <v xml:space="preserve"> </v>
      </c>
      <c r="AC239" s="1" t="str">
        <f t="shared" si="113"/>
        <v xml:space="preserve"> </v>
      </c>
      <c r="AD239" s="1" t="str">
        <f t="shared" si="114"/>
        <v xml:space="preserve"> </v>
      </c>
      <c r="AE239" s="1" t="str">
        <f t="shared" si="115"/>
        <v xml:space="preserve"> </v>
      </c>
      <c r="AF239" s="1" t="str">
        <f t="shared" si="116"/>
        <v xml:space="preserve"> </v>
      </c>
      <c r="AG239" s="38" t="str">
        <f t="shared" si="117"/>
        <v xml:space="preserve"> </v>
      </c>
      <c r="AH239" s="38" t="str">
        <f t="shared" si="118"/>
        <v xml:space="preserve"> </v>
      </c>
      <c r="AI239" s="1" t="str">
        <f t="shared" si="119"/>
        <v xml:space="preserve"> </v>
      </c>
      <c r="AJ239" s="1" t="str">
        <f t="shared" si="120"/>
        <v xml:space="preserve"> </v>
      </c>
      <c r="AK239" s="25" t="str">
        <f t="shared" si="121"/>
        <v xml:space="preserve"> </v>
      </c>
      <c r="AL239" s="25" t="str">
        <f t="shared" si="122"/>
        <v xml:space="preserve"> </v>
      </c>
      <c r="AM239" s="1" t="str">
        <f t="shared" si="123"/>
        <v xml:space="preserve"> </v>
      </c>
      <c r="AN239" s="1" t="str">
        <f t="shared" si="124"/>
        <v xml:space="preserve"> </v>
      </c>
      <c r="AO239" t="s">
        <v>998</v>
      </c>
      <c r="AP239" t="s">
        <v>1242</v>
      </c>
      <c r="AQ239" s="22">
        <v>-20.410963572848306</v>
      </c>
      <c r="AR239" s="21">
        <v>16.663497932549653</v>
      </c>
      <c r="AS239">
        <v>11.23595505617978</v>
      </c>
      <c r="AT239">
        <v>20.410963572848306</v>
      </c>
      <c r="AU239">
        <v>-16.663497932549653</v>
      </c>
      <c r="AV239" t="s">
        <v>2251</v>
      </c>
    </row>
    <row r="240" spans="1:48" x14ac:dyDescent="0.25">
      <c r="A240" s="14">
        <v>2.4300000000000051E-9</v>
      </c>
      <c r="B240" t="s">
        <v>1177</v>
      </c>
      <c r="C240" s="4">
        <v>15</v>
      </c>
      <c r="D240" s="4">
        <v>0</v>
      </c>
      <c r="E240" s="4">
        <v>1</v>
      </c>
      <c r="F240" s="4">
        <v>16</v>
      </c>
      <c r="G240" s="4">
        <v>43.091400146484375</v>
      </c>
      <c r="H240" s="4">
        <v>35.409999999999997</v>
      </c>
      <c r="I240" s="34">
        <v>11924.612518595161</v>
      </c>
      <c r="J240" s="35" t="s">
        <v>1238</v>
      </c>
      <c r="K240" s="35">
        <v>35.344571154281745</v>
      </c>
      <c r="L240" s="35">
        <v>24.118461942854157</v>
      </c>
      <c r="M240" s="35">
        <v>19.410507126781695</v>
      </c>
      <c r="N240" s="4">
        <v>0.55500000000000005</v>
      </c>
      <c r="O240" s="4">
        <v>15.625000000000014</v>
      </c>
      <c r="P240" s="35">
        <v>1.489493320365977</v>
      </c>
      <c r="Q240" s="36">
        <f t="shared" si="101"/>
        <v>93.750000002429999</v>
      </c>
      <c r="R240" s="36" t="str">
        <f t="shared" si="102"/>
        <v xml:space="preserve"> </v>
      </c>
      <c r="S240" s="37">
        <f t="shared" si="103"/>
        <v>0.2169274281991154</v>
      </c>
      <c r="T240" s="37" t="str">
        <f t="shared" si="104"/>
        <v/>
      </c>
      <c r="U240" s="37" t="str">
        <f t="shared" si="105"/>
        <v xml:space="preserve"> </v>
      </c>
      <c r="V240" s="37" t="str">
        <f t="shared" si="106"/>
        <v xml:space="preserve"> </v>
      </c>
      <c r="W240" s="37" t="str">
        <f t="shared" si="107"/>
        <v/>
      </c>
      <c r="X240" s="37" t="str">
        <f t="shared" si="108"/>
        <v/>
      </c>
      <c r="Y240" s="1" t="str">
        <f t="shared" si="109"/>
        <v xml:space="preserve"> </v>
      </c>
      <c r="Z240" s="1" t="str">
        <f t="shared" si="110"/>
        <v xml:space="preserve"> </v>
      </c>
      <c r="AA240" s="1" t="str">
        <f t="shared" si="111"/>
        <v xml:space="preserve"> </v>
      </c>
      <c r="AB240" s="1" t="str">
        <f t="shared" si="112"/>
        <v xml:space="preserve"> </v>
      </c>
      <c r="AC240" s="1" t="str">
        <f t="shared" si="113"/>
        <v xml:space="preserve"> </v>
      </c>
      <c r="AD240" s="1" t="str">
        <f t="shared" si="114"/>
        <v xml:space="preserve"> </v>
      </c>
      <c r="AE240" s="1" t="str">
        <f t="shared" si="115"/>
        <v xml:space="preserve"> </v>
      </c>
      <c r="AF240" s="1" t="str">
        <f t="shared" si="116"/>
        <v xml:space="preserve"> </v>
      </c>
      <c r="AG240" s="38" t="str">
        <f t="shared" si="117"/>
        <v xml:space="preserve"> </v>
      </c>
      <c r="AH240" s="38" t="str">
        <f t="shared" si="118"/>
        <v xml:space="preserve"> </v>
      </c>
      <c r="AI240" s="1" t="str">
        <f t="shared" si="119"/>
        <v xml:space="preserve"> </v>
      </c>
      <c r="AJ240" s="1" t="str">
        <f t="shared" si="120"/>
        <v xml:space="preserve"> </v>
      </c>
      <c r="AK240" s="25" t="str">
        <f t="shared" si="121"/>
        <v xml:space="preserve"> </v>
      </c>
      <c r="AL240" s="25" t="str">
        <f t="shared" si="122"/>
        <v xml:space="preserve"> </v>
      </c>
      <c r="AM240" s="1" t="str">
        <f t="shared" si="123"/>
        <v xml:space="preserve"> </v>
      </c>
      <c r="AN240" s="1" t="str">
        <f t="shared" si="124"/>
        <v xml:space="preserve"> </v>
      </c>
      <c r="AO240" t="s">
        <v>1177</v>
      </c>
      <c r="AP240" t="s">
        <v>1242</v>
      </c>
      <c r="AQ240" s="22" t="e">
        <v>#VALUE!</v>
      </c>
      <c r="AR240" s="21">
        <v>-122.39497550154081</v>
      </c>
      <c r="AS240">
        <v>21.692742576911538</v>
      </c>
      <c r="AT240" t="e">
        <v>#VALUE!</v>
      </c>
      <c r="AU240">
        <v>122.39497550154081</v>
      </c>
      <c r="AV240" t="s">
        <v>2252</v>
      </c>
    </row>
    <row r="241" spans="1:48" x14ac:dyDescent="0.25">
      <c r="A241" s="14">
        <v>2.4400000000000052E-9</v>
      </c>
      <c r="B241" t="s">
        <v>1178</v>
      </c>
      <c r="C241" s="4">
        <v>11</v>
      </c>
      <c r="D241" s="4">
        <v>0</v>
      </c>
      <c r="E241" s="4">
        <v>3</v>
      </c>
      <c r="F241" s="4">
        <v>14</v>
      </c>
      <c r="G241" s="4">
        <v>84</v>
      </c>
      <c r="H241" s="4">
        <v>75.67</v>
      </c>
      <c r="I241" s="34">
        <v>6014.9968825469296</v>
      </c>
      <c r="J241" s="35">
        <v>20.308641975308642</v>
      </c>
      <c r="K241" s="35">
        <v>18.172430355427476</v>
      </c>
      <c r="L241" s="35">
        <v>10.707673448364666</v>
      </c>
      <c r="M241" s="35">
        <v>9.9659386385426654</v>
      </c>
      <c r="N241" s="4">
        <v>3.726</v>
      </c>
      <c r="O241" s="4">
        <v>31.660777385159005</v>
      </c>
      <c r="P241" s="35">
        <v>1.9822915290075327</v>
      </c>
      <c r="Q241" s="36">
        <f t="shared" si="101"/>
        <v>78.571428573868573</v>
      </c>
      <c r="R241" s="36" t="str">
        <f t="shared" si="102"/>
        <v xml:space="preserve"> </v>
      </c>
      <c r="S241" s="37" t="str">
        <f t="shared" si="103"/>
        <v/>
      </c>
      <c r="T241" s="37" t="str">
        <f t="shared" si="104"/>
        <v/>
      </c>
      <c r="U241" s="37" t="str">
        <f t="shared" si="105"/>
        <v/>
      </c>
      <c r="V241" s="37" t="str">
        <f t="shared" si="106"/>
        <v/>
      </c>
      <c r="W241" s="37" t="str">
        <f t="shared" si="107"/>
        <v/>
      </c>
      <c r="X241" s="37" t="str">
        <f t="shared" si="108"/>
        <v/>
      </c>
      <c r="Y241" s="1" t="str">
        <f t="shared" si="109"/>
        <v xml:space="preserve"> </v>
      </c>
      <c r="Z241" s="1" t="str">
        <f t="shared" si="110"/>
        <v xml:space="preserve"> </v>
      </c>
      <c r="AA241" s="1" t="str">
        <f t="shared" si="111"/>
        <v xml:space="preserve"> </v>
      </c>
      <c r="AB241" s="1" t="str">
        <f t="shared" si="112"/>
        <v xml:space="preserve"> </v>
      </c>
      <c r="AC241" s="1" t="str">
        <f t="shared" si="113"/>
        <v xml:space="preserve"> </v>
      </c>
      <c r="AD241" s="1" t="str">
        <f t="shared" si="114"/>
        <v xml:space="preserve"> </v>
      </c>
      <c r="AE241" s="1" t="str">
        <f t="shared" si="115"/>
        <v xml:space="preserve"> </v>
      </c>
      <c r="AF241" s="1" t="str">
        <f t="shared" si="116"/>
        <v xml:space="preserve"> </v>
      </c>
      <c r="AG241" s="38" t="str">
        <f t="shared" si="117"/>
        <v xml:space="preserve"> </v>
      </c>
      <c r="AH241" s="38" t="str">
        <f t="shared" si="118"/>
        <v xml:space="preserve"> </v>
      </c>
      <c r="AI241" s="1" t="str">
        <f t="shared" si="119"/>
        <v xml:space="preserve"> </v>
      </c>
      <c r="AJ241" s="1" t="str">
        <f t="shared" si="120"/>
        <v xml:space="preserve"> </v>
      </c>
      <c r="AK241" s="25" t="str">
        <f t="shared" si="121"/>
        <v xml:space="preserve"> </v>
      </c>
      <c r="AL241" s="25" t="str">
        <f t="shared" si="122"/>
        <v xml:space="preserve"> </v>
      </c>
      <c r="AM241" s="1" t="str">
        <f t="shared" si="123"/>
        <v xml:space="preserve"> </v>
      </c>
      <c r="AN241" s="1" t="str">
        <f t="shared" si="124"/>
        <v xml:space="preserve"> </v>
      </c>
      <c r="AO241" t="s">
        <v>1178</v>
      </c>
      <c r="AP241" t="s">
        <v>1244</v>
      </c>
      <c r="AQ241" s="22">
        <v>-31.809554974108465</v>
      </c>
      <c r="AR241" s="21">
        <v>1.2651478411083938</v>
      </c>
      <c r="AS241">
        <v>11.008325624421822</v>
      </c>
      <c r="AT241">
        <v>31.809554974108465</v>
      </c>
      <c r="AU241">
        <v>-1.2651478411083938</v>
      </c>
      <c r="AV241" t="s">
        <v>2253</v>
      </c>
    </row>
    <row r="242" spans="1:48" x14ac:dyDescent="0.25">
      <c r="A242" s="14">
        <v>2.4500000000000054E-9</v>
      </c>
      <c r="B242" t="s">
        <v>1086</v>
      </c>
      <c r="C242" s="4">
        <v>2</v>
      </c>
      <c r="D242" s="4">
        <v>0</v>
      </c>
      <c r="E242" s="4">
        <v>3</v>
      </c>
      <c r="F242" s="4">
        <v>5</v>
      </c>
      <c r="G242" s="4">
        <v>23</v>
      </c>
      <c r="H242" s="4">
        <v>20.67</v>
      </c>
      <c r="I242" s="34">
        <v>1076.2470011627247</v>
      </c>
      <c r="J242" s="35">
        <v>11.041666666666666</v>
      </c>
      <c r="K242" s="35">
        <v>10.31437125748503</v>
      </c>
      <c r="L242" s="35">
        <v>7.9818111753371879</v>
      </c>
      <c r="M242" s="35">
        <v>7.7286567164179107</v>
      </c>
      <c r="N242" s="4">
        <v>1.8720000000000001</v>
      </c>
      <c r="O242" s="4">
        <v>4.0000000000000036</v>
      </c>
      <c r="P242" s="35">
        <v>3.0962747943880018</v>
      </c>
      <c r="Q242" s="36" t="str">
        <f t="shared" si="101"/>
        <v xml:space="preserve"> </v>
      </c>
      <c r="R242" s="36" t="str">
        <f t="shared" si="102"/>
        <v xml:space="preserve"> </v>
      </c>
      <c r="S242" s="37" t="str">
        <f t="shared" si="103"/>
        <v/>
      </c>
      <c r="T242" s="37" t="str">
        <f t="shared" si="104"/>
        <v/>
      </c>
      <c r="U242" s="37" t="str">
        <f t="shared" si="105"/>
        <v/>
      </c>
      <c r="V242" s="37" t="str">
        <f t="shared" si="106"/>
        <v/>
      </c>
      <c r="W242" s="37" t="str">
        <f t="shared" si="107"/>
        <v/>
      </c>
      <c r="X242" s="37" t="str">
        <f t="shared" si="108"/>
        <v/>
      </c>
      <c r="Y242" s="1" t="str">
        <f t="shared" si="109"/>
        <v xml:space="preserve"> </v>
      </c>
      <c r="Z242" s="1" t="str">
        <f t="shared" si="110"/>
        <v xml:space="preserve"> </v>
      </c>
      <c r="AA242" s="1" t="str">
        <f t="shared" si="111"/>
        <v xml:space="preserve"> </v>
      </c>
      <c r="AB242" s="1" t="str">
        <f t="shared" si="112"/>
        <v xml:space="preserve"> </v>
      </c>
      <c r="AC242" s="1" t="str">
        <f t="shared" si="113"/>
        <v xml:space="preserve"> </v>
      </c>
      <c r="AD242" s="1" t="str">
        <f t="shared" si="114"/>
        <v xml:space="preserve"> </v>
      </c>
      <c r="AE242" s="1" t="str">
        <f t="shared" si="115"/>
        <v xml:space="preserve"> </v>
      </c>
      <c r="AF242" s="1" t="str">
        <f t="shared" si="116"/>
        <v xml:space="preserve"> </v>
      </c>
      <c r="AG242" s="38">
        <f t="shared" si="117"/>
        <v>3.096274796838002</v>
      </c>
      <c r="AH242" s="38" t="str">
        <f t="shared" si="118"/>
        <v xml:space="preserve"> </v>
      </c>
      <c r="AI242" s="1" t="str">
        <f t="shared" si="119"/>
        <v xml:space="preserve"> </v>
      </c>
      <c r="AJ242" s="1" t="str">
        <f t="shared" si="120"/>
        <v xml:space="preserve"> </v>
      </c>
      <c r="AK242" s="25" t="str">
        <f t="shared" si="121"/>
        <v xml:space="preserve"> </v>
      </c>
      <c r="AL242" s="25" t="str">
        <f t="shared" si="122"/>
        <v xml:space="preserve"> </v>
      </c>
      <c r="AM242" s="1" t="str">
        <f t="shared" si="123"/>
        <v xml:space="preserve"> </v>
      </c>
      <c r="AN242" s="1" t="str">
        <f t="shared" si="124"/>
        <v xml:space="preserve"> </v>
      </c>
      <c r="AO242" t="s">
        <v>1086</v>
      </c>
      <c r="AP242" t="s">
        <v>1244</v>
      </c>
      <c r="AQ242" s="22">
        <v>28.336066425551209</v>
      </c>
      <c r="AR242" s="21">
        <v>26.40016991950138</v>
      </c>
      <c r="AS242">
        <v>11.272375423318802</v>
      </c>
      <c r="AT242">
        <v>-28.336066425551209</v>
      </c>
      <c r="AU242">
        <v>-26.40016991950138</v>
      </c>
      <c r="AV242" t="s">
        <v>2254</v>
      </c>
    </row>
    <row r="243" spans="1:48" x14ac:dyDescent="0.25">
      <c r="A243" s="14">
        <v>2.4600000000000056E-9</v>
      </c>
      <c r="B243" t="s">
        <v>1020</v>
      </c>
      <c r="C243" s="4">
        <v>6</v>
      </c>
      <c r="D243" s="4">
        <v>0</v>
      </c>
      <c r="E243" s="4">
        <v>1</v>
      </c>
      <c r="F243" s="4">
        <v>7</v>
      </c>
      <c r="G243" s="4">
        <v>118</v>
      </c>
      <c r="H243" s="4">
        <v>117.92</v>
      </c>
      <c r="I243" s="34">
        <v>4988.2933257166696</v>
      </c>
      <c r="J243" s="35">
        <v>21.042112776588151</v>
      </c>
      <c r="K243" s="35">
        <v>19.239680208843204</v>
      </c>
      <c r="L243" s="35">
        <v>15.515801809210526</v>
      </c>
      <c r="M243" s="35">
        <v>14.474273110855391</v>
      </c>
      <c r="N243" s="4">
        <v>5.6040000000000001</v>
      </c>
      <c r="O243" s="4">
        <v>8.604651162790697</v>
      </c>
      <c r="P243" s="35">
        <v>2.2116689280868385</v>
      </c>
      <c r="Q243" s="36">
        <f t="shared" si="101"/>
        <v>85.714285716745707</v>
      </c>
      <c r="R243" s="36" t="str">
        <f t="shared" si="102"/>
        <v xml:space="preserve"> </v>
      </c>
      <c r="S243" s="37" t="str">
        <f t="shared" si="103"/>
        <v/>
      </c>
      <c r="T243" s="37" t="str">
        <f t="shared" si="104"/>
        <v/>
      </c>
      <c r="U243" s="37" t="str">
        <f t="shared" si="105"/>
        <v/>
      </c>
      <c r="V243" s="37" t="str">
        <f t="shared" si="106"/>
        <v/>
      </c>
      <c r="W243" s="37" t="str">
        <f t="shared" si="107"/>
        <v/>
      </c>
      <c r="X243" s="37" t="str">
        <f t="shared" si="108"/>
        <v/>
      </c>
      <c r="Y243" s="1" t="str">
        <f t="shared" si="109"/>
        <v xml:space="preserve"> </v>
      </c>
      <c r="Z243" s="1" t="str">
        <f t="shared" si="110"/>
        <v xml:space="preserve"> </v>
      </c>
      <c r="AA243" s="1" t="str">
        <f t="shared" si="111"/>
        <v xml:space="preserve"> </v>
      </c>
      <c r="AB243" s="1" t="str">
        <f t="shared" si="112"/>
        <v xml:space="preserve"> </v>
      </c>
      <c r="AC243" s="1" t="str">
        <f t="shared" si="113"/>
        <v xml:space="preserve"> </v>
      </c>
      <c r="AD243" s="1" t="str">
        <f t="shared" si="114"/>
        <v xml:space="preserve"> </v>
      </c>
      <c r="AE243" s="1" t="str">
        <f t="shared" si="115"/>
        <v xml:space="preserve"> </v>
      </c>
      <c r="AF243" s="1" t="str">
        <f t="shared" si="116"/>
        <v xml:space="preserve"> </v>
      </c>
      <c r="AG243" s="38">
        <f t="shared" si="117"/>
        <v>2.2116689305468387</v>
      </c>
      <c r="AH243" s="38" t="str">
        <f t="shared" si="118"/>
        <v xml:space="preserve"> </v>
      </c>
      <c r="AI243" s="1" t="str">
        <f t="shared" si="119"/>
        <v xml:space="preserve"> </v>
      </c>
      <c r="AJ243" s="1" t="str">
        <f t="shared" si="120"/>
        <v xml:space="preserve"> </v>
      </c>
      <c r="AK243" s="25" t="str">
        <f t="shared" si="121"/>
        <v xml:space="preserve"> </v>
      </c>
      <c r="AL243" s="25" t="str">
        <f t="shared" si="122"/>
        <v xml:space="preserve"> </v>
      </c>
      <c r="AM243" s="1" t="str">
        <f t="shared" si="123"/>
        <v xml:space="preserve"> </v>
      </c>
      <c r="AN243" s="1" t="str">
        <f t="shared" si="124"/>
        <v xml:space="preserve"> </v>
      </c>
      <c r="AO243" t="s">
        <v>1020</v>
      </c>
      <c r="AP243" t="s">
        <v>1246</v>
      </c>
      <c r="AQ243" s="22">
        <v>-36.570014093959855</v>
      </c>
      <c r="AR243" s="21">
        <v>-43.070332238515533</v>
      </c>
      <c r="AS243">
        <v>6.7842605156043234E-2</v>
      </c>
      <c r="AT243">
        <v>36.570014093959855</v>
      </c>
      <c r="AU243">
        <v>43.070332238515533</v>
      </c>
      <c r="AV243" t="s">
        <v>2255</v>
      </c>
    </row>
    <row r="244" spans="1:48" x14ac:dyDescent="0.25">
      <c r="A244" s="14">
        <v>2.4700000000000057E-9</v>
      </c>
      <c r="B244" t="s">
        <v>1175</v>
      </c>
      <c r="C244" s="4">
        <v>8</v>
      </c>
      <c r="D244" s="4">
        <v>2</v>
      </c>
      <c r="E244" s="4">
        <v>7</v>
      </c>
      <c r="F244" s="4">
        <v>17</v>
      </c>
      <c r="G244" s="4">
        <v>4.9496250152587891</v>
      </c>
      <c r="H244" s="4">
        <v>4.4400000000000004</v>
      </c>
      <c r="I244" s="34">
        <v>3184.3240640202876</v>
      </c>
      <c r="J244" s="35" t="s">
        <v>1238</v>
      </c>
      <c r="K244" s="35">
        <v>23.266928935507131</v>
      </c>
      <c r="L244" s="35">
        <v>6.9500625000000005</v>
      </c>
      <c r="M244" s="35">
        <v>6.8278538564269597</v>
      </c>
      <c r="N244" s="4">
        <v>7.6999999999999999E-2</v>
      </c>
      <c r="O244" s="4">
        <v>-35.833333333333336</v>
      </c>
      <c r="P244" s="35">
        <v>1.1938738393353985</v>
      </c>
      <c r="Q244" s="36" t="str">
        <f t="shared" si="101"/>
        <v xml:space="preserve"> </v>
      </c>
      <c r="R244" s="36" t="str">
        <f t="shared" si="102"/>
        <v xml:space="preserve"> </v>
      </c>
      <c r="S244" s="37" t="str">
        <f t="shared" si="103"/>
        <v/>
      </c>
      <c r="T244" s="37" t="str">
        <f t="shared" si="104"/>
        <v/>
      </c>
      <c r="U244" s="37" t="str">
        <f t="shared" si="105"/>
        <v xml:space="preserve"> </v>
      </c>
      <c r="V244" s="37" t="str">
        <f t="shared" si="106"/>
        <v xml:space="preserve"> </v>
      </c>
      <c r="W244" s="37" t="str">
        <f t="shared" si="107"/>
        <v/>
      </c>
      <c r="X244" s="37">
        <f t="shared" si="108"/>
        <v>-0.35913866187490162</v>
      </c>
      <c r="Y244" s="1" t="str">
        <f t="shared" si="109"/>
        <v xml:space="preserve"> </v>
      </c>
      <c r="Z244" s="1" t="str">
        <f t="shared" si="110"/>
        <v xml:space="preserve"> </v>
      </c>
      <c r="AA244" s="1" t="str">
        <f t="shared" si="111"/>
        <v xml:space="preserve"> </v>
      </c>
      <c r="AB244" s="1" t="str">
        <f t="shared" si="112"/>
        <v xml:space="preserve"> </v>
      </c>
      <c r="AC244" s="1" t="str">
        <f t="shared" si="113"/>
        <v xml:space="preserve"> </v>
      </c>
      <c r="AD244" s="1" t="str">
        <f t="shared" si="114"/>
        <v xml:space="preserve"> </v>
      </c>
      <c r="AE244" s="1" t="str">
        <f t="shared" si="115"/>
        <v xml:space="preserve"> </v>
      </c>
      <c r="AF244" s="1" t="str">
        <f t="shared" si="116"/>
        <v xml:space="preserve"> </v>
      </c>
      <c r="AG244" s="38" t="str">
        <f t="shared" si="117"/>
        <v xml:space="preserve"> </v>
      </c>
      <c r="AH244" s="38" t="str">
        <f t="shared" si="118"/>
        <v xml:space="preserve"> </v>
      </c>
      <c r="AI244" s="1" t="str">
        <f t="shared" si="119"/>
        <v xml:space="preserve"> </v>
      </c>
      <c r="AJ244" s="1" t="str">
        <f t="shared" si="120"/>
        <v xml:space="preserve"> </v>
      </c>
      <c r="AK244" s="25" t="str">
        <f t="shared" si="121"/>
        <v xml:space="preserve"> </v>
      </c>
      <c r="AL244" s="25" t="str">
        <f t="shared" si="122"/>
        <v xml:space="preserve"> </v>
      </c>
      <c r="AM244" s="1" t="str">
        <f t="shared" si="123"/>
        <v xml:space="preserve"> </v>
      </c>
      <c r="AN244" s="1" t="str">
        <f t="shared" si="124"/>
        <v xml:space="preserve"> </v>
      </c>
      <c r="AO244" t="s">
        <v>1175</v>
      </c>
      <c r="AP244" t="s">
        <v>1242</v>
      </c>
      <c r="AQ244" s="22" t="e">
        <v>#VALUE!</v>
      </c>
      <c r="AR244" s="21">
        <v>35.913866187490164</v>
      </c>
      <c r="AS244">
        <v>11.478040884206941</v>
      </c>
      <c r="AT244" t="e">
        <v>#VALUE!</v>
      </c>
      <c r="AU244">
        <v>-35.913866187490164</v>
      </c>
      <c r="AV244" t="s">
        <v>2256</v>
      </c>
    </row>
    <row r="245" spans="1:48" x14ac:dyDescent="0.25">
      <c r="A245" s="14">
        <v>2.4800000000000059E-9</v>
      </c>
      <c r="B245" t="s">
        <v>958</v>
      </c>
      <c r="C245" s="4">
        <v>4</v>
      </c>
      <c r="D245" s="4">
        <v>0</v>
      </c>
      <c r="E245" s="4">
        <v>3</v>
      </c>
      <c r="F245" s="4">
        <v>7</v>
      </c>
      <c r="G245" s="4">
        <v>23</v>
      </c>
      <c r="H245" s="4">
        <v>22.26</v>
      </c>
      <c r="I245" s="34">
        <v>624.07645303777588</v>
      </c>
      <c r="J245" s="35">
        <v>13.393501805054152</v>
      </c>
      <c r="K245" s="35">
        <v>12.230769230769232</v>
      </c>
      <c r="L245" s="35">
        <v>8.3687050011924491</v>
      </c>
      <c r="M245" s="35">
        <v>7.7216773817524373</v>
      </c>
      <c r="N245" s="4">
        <v>1.6620000000000001</v>
      </c>
      <c r="O245" s="4">
        <v>-2.8070175438596388</v>
      </c>
      <c r="P245" s="35">
        <v>3.8634321653189576</v>
      </c>
      <c r="Q245" s="36" t="str">
        <f t="shared" si="101"/>
        <v xml:space="preserve"> </v>
      </c>
      <c r="R245" s="36" t="str">
        <f t="shared" si="102"/>
        <v xml:space="preserve"> </v>
      </c>
      <c r="S245" s="37" t="str">
        <f t="shared" si="103"/>
        <v/>
      </c>
      <c r="T245" s="37" t="str">
        <f t="shared" si="104"/>
        <v/>
      </c>
      <c r="U245" s="37" t="str">
        <f t="shared" si="105"/>
        <v/>
      </c>
      <c r="V245" s="37" t="str">
        <f t="shared" si="106"/>
        <v/>
      </c>
      <c r="W245" s="37" t="str">
        <f t="shared" si="107"/>
        <v/>
      </c>
      <c r="X245" s="37" t="str">
        <f t="shared" si="108"/>
        <v/>
      </c>
      <c r="Y245" s="1" t="str">
        <f t="shared" si="109"/>
        <v xml:space="preserve"> </v>
      </c>
      <c r="Z245" s="1" t="str">
        <f t="shared" si="110"/>
        <v xml:space="preserve"> </v>
      </c>
      <c r="AA245" s="1" t="str">
        <f t="shared" si="111"/>
        <v xml:space="preserve"> </v>
      </c>
      <c r="AB245" s="1" t="str">
        <f t="shared" si="112"/>
        <v xml:space="preserve"> </v>
      </c>
      <c r="AC245" s="1" t="str">
        <f t="shared" si="113"/>
        <v xml:space="preserve"> </v>
      </c>
      <c r="AD245" s="1" t="str">
        <f t="shared" si="114"/>
        <v xml:space="preserve"> </v>
      </c>
      <c r="AE245" s="1" t="str">
        <f t="shared" si="115"/>
        <v xml:space="preserve"> </v>
      </c>
      <c r="AF245" s="1" t="str">
        <f t="shared" si="116"/>
        <v xml:space="preserve"> </v>
      </c>
      <c r="AG245" s="38">
        <f t="shared" si="117"/>
        <v>3.8634321677989578</v>
      </c>
      <c r="AH245" s="38" t="str">
        <f t="shared" si="118"/>
        <v xml:space="preserve"> </v>
      </c>
      <c r="AI245" s="1" t="str">
        <f t="shared" si="119"/>
        <v xml:space="preserve"> </v>
      </c>
      <c r="AJ245" s="1" t="str">
        <f t="shared" si="120"/>
        <v xml:space="preserve"> </v>
      </c>
      <c r="AK245" s="25" t="str">
        <f t="shared" si="121"/>
        <v xml:space="preserve"> </v>
      </c>
      <c r="AL245" s="25" t="str">
        <f t="shared" si="122"/>
        <v xml:space="preserve"> </v>
      </c>
      <c r="AM245" s="1" t="str">
        <f t="shared" si="123"/>
        <v xml:space="preserve"> </v>
      </c>
      <c r="AN245" s="1" t="str">
        <f t="shared" si="124"/>
        <v xml:space="preserve"> </v>
      </c>
      <c r="AO245" t="s">
        <v>958</v>
      </c>
      <c r="AP245" t="s">
        <v>1248</v>
      </c>
      <c r="AQ245" s="22">
        <v>13.071907288755257</v>
      </c>
      <c r="AR245" s="21">
        <v>22.832643800852214</v>
      </c>
      <c r="AS245">
        <v>3.3243486073674777</v>
      </c>
      <c r="AT245">
        <v>-13.071907288755257</v>
      </c>
      <c r="AU245">
        <v>-22.832643800852214</v>
      </c>
      <c r="AV245" t="s">
        <v>2257</v>
      </c>
    </row>
    <row r="246" spans="1:48" x14ac:dyDescent="0.25">
      <c r="A246" s="14">
        <v>2.4900000000000061E-9</v>
      </c>
      <c r="B246" t="s">
        <v>1189</v>
      </c>
      <c r="C246" s="4">
        <v>14</v>
      </c>
      <c r="D246" s="4">
        <v>0</v>
      </c>
      <c r="E246" s="4">
        <v>2</v>
      </c>
      <c r="F246" s="4">
        <v>16</v>
      </c>
      <c r="G246" s="4">
        <v>10.625</v>
      </c>
      <c r="H246" s="4">
        <v>7.18</v>
      </c>
      <c r="I246" s="34">
        <v>1918.8220595859032</v>
      </c>
      <c r="J246" s="35">
        <v>21.957186544342505</v>
      </c>
      <c r="K246" s="35">
        <v>22.50783699059561</v>
      </c>
      <c r="L246" s="35">
        <v>4.8589926890355812</v>
      </c>
      <c r="M246" s="35">
        <v>4.2183880870307746</v>
      </c>
      <c r="N246" s="4">
        <v>0.32700000000000001</v>
      </c>
      <c r="O246" s="4">
        <v>-45.499999999999993</v>
      </c>
      <c r="P246" s="35">
        <v>8.3565459610027855</v>
      </c>
      <c r="Q246" s="36">
        <f t="shared" si="101"/>
        <v>87.500000002489998</v>
      </c>
      <c r="R246" s="36" t="str">
        <f t="shared" si="102"/>
        <v xml:space="preserve"> </v>
      </c>
      <c r="S246" s="37">
        <f t="shared" si="103"/>
        <v>0.47980501641757667</v>
      </c>
      <c r="T246" s="37" t="str">
        <f t="shared" si="104"/>
        <v/>
      </c>
      <c r="U246" s="37" t="str">
        <f t="shared" si="105"/>
        <v/>
      </c>
      <c r="V246" s="37" t="str">
        <f t="shared" si="106"/>
        <v/>
      </c>
      <c r="W246" s="37" t="str">
        <f t="shared" si="107"/>
        <v/>
      </c>
      <c r="X246" s="37">
        <f t="shared" si="108"/>
        <v>-0.5519550282266652</v>
      </c>
      <c r="Y246" s="1" t="str">
        <f t="shared" si="109"/>
        <v xml:space="preserve"> </v>
      </c>
      <c r="Z246" s="1" t="str">
        <f t="shared" si="110"/>
        <v xml:space="preserve"> </v>
      </c>
      <c r="AA246" s="1" t="str">
        <f t="shared" si="111"/>
        <v xml:space="preserve"> </v>
      </c>
      <c r="AB246" s="1">
        <f t="shared" si="112"/>
        <v>18</v>
      </c>
      <c r="AC246" s="1" t="str">
        <f t="shared" si="113"/>
        <v xml:space="preserve"> </v>
      </c>
      <c r="AD246" s="1" t="str">
        <f t="shared" si="114"/>
        <v xml:space="preserve"> </v>
      </c>
      <c r="AE246" s="1" t="str">
        <f t="shared" si="115"/>
        <v xml:space="preserve"> </v>
      </c>
      <c r="AF246" s="1" t="str">
        <f t="shared" si="116"/>
        <v xml:space="preserve"> </v>
      </c>
      <c r="AG246" s="38">
        <f t="shared" si="117"/>
        <v>8.3565459634927848</v>
      </c>
      <c r="AH246" s="38" t="str">
        <f t="shared" si="118"/>
        <v xml:space="preserve"> </v>
      </c>
      <c r="AI246" s="1" t="str">
        <f t="shared" si="119"/>
        <v xml:space="preserve"> </v>
      </c>
      <c r="AJ246" s="1" t="str">
        <f t="shared" si="120"/>
        <v xml:space="preserve"> </v>
      </c>
      <c r="AK246" s="25" t="str">
        <f t="shared" si="121"/>
        <v xml:space="preserve"> </v>
      </c>
      <c r="AL246" s="25" t="str">
        <f t="shared" si="122"/>
        <v xml:space="preserve"> </v>
      </c>
      <c r="AM246" s="1" t="str">
        <f t="shared" si="123"/>
        <v xml:space="preserve"> </v>
      </c>
      <c r="AN246" s="1" t="str">
        <f t="shared" si="124"/>
        <v xml:space="preserve"> </v>
      </c>
      <c r="AO246" t="s">
        <v>1189</v>
      </c>
      <c r="AP246" t="s">
        <v>1295</v>
      </c>
      <c r="AQ246" s="22">
        <v>-42.50913430903023</v>
      </c>
      <c r="AR246" s="21">
        <v>55.195502822666519</v>
      </c>
      <c r="AS246">
        <v>47.980501392757667</v>
      </c>
      <c r="AT246">
        <v>42.50913430903023</v>
      </c>
      <c r="AU246">
        <v>-55.195502822666519</v>
      </c>
      <c r="AV246" t="s">
        <v>2033</v>
      </c>
    </row>
    <row r="247" spans="1:48" x14ac:dyDescent="0.25">
      <c r="A247" s="14">
        <v>2.5000000000000063E-9</v>
      </c>
      <c r="B247" t="s">
        <v>1190</v>
      </c>
      <c r="C247" s="4">
        <v>10</v>
      </c>
      <c r="D247" s="4">
        <v>2</v>
      </c>
      <c r="E247" s="4">
        <v>6</v>
      </c>
      <c r="F247" s="4">
        <v>18</v>
      </c>
      <c r="G247" s="4">
        <v>12</v>
      </c>
      <c r="H247" s="4">
        <v>7.26</v>
      </c>
      <c r="I247" s="34">
        <v>5588.2572734688902</v>
      </c>
      <c r="J247" s="35" t="s">
        <v>1238</v>
      </c>
      <c r="K247" s="35" t="s">
        <v>1238</v>
      </c>
      <c r="L247" s="35" t="s">
        <v>1238</v>
      </c>
      <c r="M247" s="35" t="s">
        <v>1238</v>
      </c>
      <c r="N247" s="4">
        <v>-0.11600000000000001</v>
      </c>
      <c r="O247" s="4">
        <v>53.413654618473892</v>
      </c>
      <c r="P247" s="35">
        <v>0</v>
      </c>
      <c r="Q247" s="36" t="str">
        <f t="shared" si="101"/>
        <v xml:space="preserve"> </v>
      </c>
      <c r="R247" s="36" t="str">
        <f t="shared" si="102"/>
        <v xml:space="preserve"> </v>
      </c>
      <c r="S247" s="37">
        <f t="shared" si="103"/>
        <v>0.65289256448347111</v>
      </c>
      <c r="T247" s="37" t="str">
        <f t="shared" si="104"/>
        <v/>
      </c>
      <c r="U247" s="37" t="str">
        <f t="shared" si="105"/>
        <v xml:space="preserve"> </v>
      </c>
      <c r="V247" s="37" t="str">
        <f t="shared" si="106"/>
        <v xml:space="preserve"> </v>
      </c>
      <c r="W247" s="37" t="str">
        <f t="shared" si="107"/>
        <v xml:space="preserve"> </v>
      </c>
      <c r="X247" s="37" t="str">
        <f t="shared" si="108"/>
        <v xml:space="preserve"> </v>
      </c>
      <c r="Y247" s="1" t="str">
        <f t="shared" si="109"/>
        <v xml:space="preserve"> </v>
      </c>
      <c r="Z247" s="1" t="str">
        <f t="shared" si="110"/>
        <v xml:space="preserve"> </v>
      </c>
      <c r="AA247" s="1" t="str">
        <f t="shared" si="111"/>
        <v xml:space="preserve"> </v>
      </c>
      <c r="AB247" s="1" t="str">
        <f t="shared" si="112"/>
        <v xml:space="preserve"> </v>
      </c>
      <c r="AC247" s="1" t="str">
        <f t="shared" si="113"/>
        <v xml:space="preserve"> </v>
      </c>
      <c r="AD247" s="1" t="str">
        <f t="shared" si="114"/>
        <v xml:space="preserve"> </v>
      </c>
      <c r="AE247" s="1" t="str">
        <f t="shared" si="115"/>
        <v xml:space="preserve"> </v>
      </c>
      <c r="AF247" s="1" t="str">
        <f t="shared" si="116"/>
        <v xml:space="preserve"> </v>
      </c>
      <c r="AG247" s="38" t="str">
        <f t="shared" si="117"/>
        <v xml:space="preserve"> </v>
      </c>
      <c r="AH247" s="38" t="str">
        <f t="shared" si="118"/>
        <v xml:space="preserve"> </v>
      </c>
      <c r="AI247" s="1" t="str">
        <f t="shared" si="119"/>
        <v xml:space="preserve"> </v>
      </c>
      <c r="AJ247" s="1" t="str">
        <f t="shared" si="120"/>
        <v xml:space="preserve"> </v>
      </c>
      <c r="AK247" s="25">
        <f t="shared" si="121"/>
        <v>53.413654620973894</v>
      </c>
      <c r="AL247" s="25" t="str">
        <f t="shared" si="122"/>
        <v xml:space="preserve"> </v>
      </c>
      <c r="AM247" s="1" t="str">
        <f t="shared" si="123"/>
        <v xml:space="preserve"> </v>
      </c>
      <c r="AN247" s="1" t="str">
        <f t="shared" si="124"/>
        <v xml:space="preserve"> </v>
      </c>
      <c r="AO247" t="s">
        <v>1190</v>
      </c>
      <c r="AP247" t="s">
        <v>1313</v>
      </c>
      <c r="AQ247" s="22" t="e">
        <v>#VALUE!</v>
      </c>
      <c r="AR247" s="21" t="e">
        <v>#VALUE!</v>
      </c>
      <c r="AS247">
        <v>65.289256198347118</v>
      </c>
      <c r="AT247" t="e">
        <v>#VALUE!</v>
      </c>
      <c r="AU247" t="e">
        <v>#VALUE!</v>
      </c>
      <c r="AV247" t="s">
        <v>2021</v>
      </c>
    </row>
    <row r="248" spans="1:48" x14ac:dyDescent="0.25">
      <c r="A248" s="14">
        <v>2.5100000000000064E-9</v>
      </c>
      <c r="B248" t="s">
        <v>1191</v>
      </c>
      <c r="C248" s="4">
        <v>14</v>
      </c>
      <c r="D248" s="4">
        <v>0</v>
      </c>
      <c r="E248" s="4">
        <v>1</v>
      </c>
      <c r="F248" s="4">
        <v>15</v>
      </c>
      <c r="G248" s="4">
        <v>14.949999809265137</v>
      </c>
      <c r="H248" s="4">
        <v>10.98</v>
      </c>
      <c r="I248" s="34">
        <v>1912.7744269781065</v>
      </c>
      <c r="J248" s="35">
        <v>11.013039117352056</v>
      </c>
      <c r="K248" s="35">
        <v>9.7860962566844911</v>
      </c>
      <c r="L248" s="35">
        <v>4.0293931951787254</v>
      </c>
      <c r="M248" s="35">
        <v>3.8400090968161145</v>
      </c>
      <c r="N248" s="4">
        <v>0.997</v>
      </c>
      <c r="O248" s="4">
        <v>-29.290780141843971</v>
      </c>
      <c r="P248" s="35">
        <v>1.0928961748633879</v>
      </c>
      <c r="Q248" s="36">
        <f t="shared" si="101"/>
        <v>93.333333335843335</v>
      </c>
      <c r="R248" s="36" t="str">
        <f t="shared" si="102"/>
        <v xml:space="preserve"> </v>
      </c>
      <c r="S248" s="37">
        <f t="shared" si="103"/>
        <v>0.36156646965618733</v>
      </c>
      <c r="T248" s="37" t="str">
        <f t="shared" si="104"/>
        <v/>
      </c>
      <c r="U248" s="37" t="str">
        <f t="shared" si="105"/>
        <v/>
      </c>
      <c r="V248" s="37" t="str">
        <f t="shared" si="106"/>
        <v/>
      </c>
      <c r="W248" s="37" t="str">
        <f t="shared" si="107"/>
        <v/>
      </c>
      <c r="X248" s="37">
        <f t="shared" si="108"/>
        <v>-0.62845192904460889</v>
      </c>
      <c r="Y248" s="1" t="str">
        <f t="shared" si="109"/>
        <v xml:space="preserve"> </v>
      </c>
      <c r="Z248" s="1" t="str">
        <f t="shared" si="110"/>
        <v xml:space="preserve"> </v>
      </c>
      <c r="AA248" s="1" t="str">
        <f t="shared" si="111"/>
        <v xml:space="preserve"> </v>
      </c>
      <c r="AB248" s="1">
        <f t="shared" si="112"/>
        <v>9</v>
      </c>
      <c r="AC248" s="1" t="str">
        <f t="shared" si="113"/>
        <v xml:space="preserve"> </v>
      </c>
      <c r="AD248" s="1" t="str">
        <f t="shared" si="114"/>
        <v xml:space="preserve"> </v>
      </c>
      <c r="AE248" s="1" t="str">
        <f t="shared" si="115"/>
        <v xml:space="preserve"> </v>
      </c>
      <c r="AF248" s="1" t="str">
        <f t="shared" si="116"/>
        <v xml:space="preserve"> </v>
      </c>
      <c r="AG248" s="38" t="str">
        <f t="shared" si="117"/>
        <v xml:space="preserve"> </v>
      </c>
      <c r="AH248" s="38" t="str">
        <f t="shared" si="118"/>
        <v xml:space="preserve"> </v>
      </c>
      <c r="AI248" s="1" t="str">
        <f t="shared" si="119"/>
        <v xml:space="preserve"> </v>
      </c>
      <c r="AJ248" s="1" t="str">
        <f t="shared" si="120"/>
        <v xml:space="preserve"> </v>
      </c>
      <c r="AK248" s="25" t="str">
        <f t="shared" si="121"/>
        <v xml:space="preserve"> </v>
      </c>
      <c r="AL248" s="25" t="str">
        <f t="shared" si="122"/>
        <v xml:space="preserve"> </v>
      </c>
      <c r="AM248" s="1" t="str">
        <f t="shared" si="123"/>
        <v xml:space="preserve"> </v>
      </c>
      <c r="AN248" s="1" t="str">
        <f t="shared" si="124"/>
        <v xml:space="preserve"> </v>
      </c>
      <c r="AO248" t="s">
        <v>1191</v>
      </c>
      <c r="AP248" t="s">
        <v>1295</v>
      </c>
      <c r="AQ248" s="22">
        <v>28.521868338832558</v>
      </c>
      <c r="AR248" s="21">
        <v>62.845192904460887</v>
      </c>
      <c r="AS248">
        <v>36.156646714618731</v>
      </c>
      <c r="AT248">
        <v>-28.521868338832558</v>
      </c>
      <c r="AU248">
        <v>-62.845192904460887</v>
      </c>
      <c r="AV248" t="s">
        <v>2107</v>
      </c>
    </row>
    <row r="249" spans="1:48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8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8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8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8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8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8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8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119</v>
      </c>
      <c r="C4" s="15" t="s">
        <v>133</v>
      </c>
      <c r="D4" s="15" t="s">
        <v>152</v>
      </c>
      <c r="E4" s="15" t="s">
        <v>133</v>
      </c>
      <c r="F4" s="15" t="s">
        <v>152</v>
      </c>
      <c r="G4" s="20" t="s">
        <v>153</v>
      </c>
      <c r="I4" s="15" t="s">
        <v>823</v>
      </c>
      <c r="J4" s="15">
        <f>Sonuc!X1</f>
        <v>1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SODA TI Equity</v>
      </c>
      <c r="C5" s="15">
        <f>COUNTIF($B$5:$B$40,"&lt;="&amp;B5)</f>
        <v>14</v>
      </c>
      <c r="D5" s="15" t="str">
        <f>B5</f>
        <v>SODA TI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AGHOL TI Equity</v>
      </c>
      <c r="I5" s="15" t="str">
        <f>(VLOOKUP(A5,'X1'!$AC:$AO,13,FALSE))</f>
        <v>SODA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AGHOL TI Equity</v>
      </c>
      <c r="C6" s="15">
        <f t="shared" ref="C6:C40" si="0">COUNTIF($B$5:$B$40,"&lt;="&amp;B6)</f>
        <v>1</v>
      </c>
      <c r="D6" s="15" t="str">
        <f t="shared" ref="D6:D40" si="1">B6</f>
        <v>AGHOL TI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EKGYO TI Equity</v>
      </c>
      <c r="I6" s="15" t="str">
        <f>(VLOOKUP(A5,'X2'!$AC:$AO,13,FALSE))</f>
        <v>NKTR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TKFEN TI Equity</v>
      </c>
      <c r="C7" s="15">
        <f t="shared" si="0"/>
        <v>18</v>
      </c>
      <c r="D7" s="15" t="str">
        <f t="shared" si="1"/>
        <v>TKFEN TI Equity</v>
      </c>
      <c r="E7" s="15">
        <f t="shared" ref="E7:E40" si="4">E6+1</f>
        <v>3</v>
      </c>
      <c r="F7" s="15" t="str">
        <f t="shared" si="2"/>
        <v>EREGL TI Equity</v>
      </c>
      <c r="I7" s="15" t="str">
        <f>(VLOOKUP(A5,'X3'!$AC:$AO,13,FALSE))</f>
        <v>WDI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TAVHL TI Equity</v>
      </c>
      <c r="C8" s="15">
        <f>COUNTIF($B$5:$B$40,"&lt;="&amp;B8)</f>
        <v>16</v>
      </c>
      <c r="D8" s="15" t="str">
        <f t="shared" si="1"/>
        <v>TAVHL TI Equity</v>
      </c>
      <c r="E8" s="15">
        <f t="shared" si="4"/>
        <v>4</v>
      </c>
      <c r="F8" s="15" t="str">
        <f t="shared" si="2"/>
        <v>GUBRF TI Equity</v>
      </c>
      <c r="I8" s="15" t="str">
        <f>(VLOOKUP(A5,'X4'!$AC:$AO,13,FALSE))</f>
        <v>ATO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PGSUS TI Equity</v>
      </c>
      <c r="C9" s="15">
        <f t="shared" si="0"/>
        <v>11</v>
      </c>
      <c r="D9" s="15" t="str">
        <f t="shared" si="1"/>
        <v>PGSUS TI Equity</v>
      </c>
      <c r="E9" s="15">
        <f t="shared" si="4"/>
        <v>5</v>
      </c>
      <c r="F9" s="15" t="str">
        <f t="shared" si="2"/>
        <v>INDES TI Equity</v>
      </c>
      <c r="I9" s="15" t="str">
        <f>(VLOOKUP(A5,'X5'!$AC:$AO,13,FALSE))</f>
        <v>IAG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EREGL TI Equity</v>
      </c>
      <c r="C10" s="15">
        <f t="shared" si="0"/>
        <v>3</v>
      </c>
      <c r="D10" s="15" t="str">
        <f t="shared" si="1"/>
        <v>EREGL TI Equity</v>
      </c>
      <c r="E10" s="15">
        <f t="shared" si="4"/>
        <v>6</v>
      </c>
      <c r="F10" s="15" t="str">
        <f t="shared" si="2"/>
        <v>KORDS TI Equity</v>
      </c>
      <c r="I10" s="15" t="str">
        <f>(VLOOKUP(A5,'X6'!$AC:$AO,13,FALSE))</f>
        <v>NXE CT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SISE TI Equity</v>
      </c>
      <c r="C11" s="15">
        <f t="shared" si="0"/>
        <v>13</v>
      </c>
      <c r="D11" s="15" t="str">
        <f t="shared" si="1"/>
        <v>SISE TI Equity</v>
      </c>
      <c r="E11" s="15">
        <f t="shared" si="4"/>
        <v>7</v>
      </c>
      <c r="F11" s="15" t="str">
        <f t="shared" si="2"/>
        <v>KOZAA TI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TRKCM TI Equity</v>
      </c>
      <c r="C12" s="15">
        <f t="shared" si="0"/>
        <v>19</v>
      </c>
      <c r="D12" s="15" t="str">
        <f t="shared" si="1"/>
        <v>TRKCM TI Equity</v>
      </c>
      <c r="E12" s="15">
        <f t="shared" si="4"/>
        <v>8</v>
      </c>
      <c r="F12" s="15" t="str">
        <f t="shared" si="2"/>
        <v>KOZAL TI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SODA TI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KORDS TI Equity</v>
      </c>
      <c r="C13" s="15">
        <f t="shared" si="0"/>
        <v>6</v>
      </c>
      <c r="D13" s="15" t="str">
        <f t="shared" si="1"/>
        <v>KORDS TI Equity</v>
      </c>
      <c r="E13" s="15">
        <f t="shared" si="4"/>
        <v>9</v>
      </c>
      <c r="F13" s="15" t="str">
        <f t="shared" si="2"/>
        <v>MAVI TI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THYAO TI Equity</v>
      </c>
      <c r="C14" s="15">
        <f t="shared" si="0"/>
        <v>17</v>
      </c>
      <c r="D14" s="15" t="str">
        <f t="shared" si="1"/>
        <v>THYAO TI Equity</v>
      </c>
      <c r="E14" s="15">
        <f t="shared" si="4"/>
        <v>10</v>
      </c>
      <c r="F14" s="15" t="str">
        <f t="shared" si="2"/>
        <v>PETKM TI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SODA TI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EKGYO TI Equity</v>
      </c>
      <c r="C15" s="15">
        <f t="shared" si="0"/>
        <v>2</v>
      </c>
      <c r="D15" s="15" t="str">
        <f t="shared" si="1"/>
        <v>EKGYO TI Equity</v>
      </c>
      <c r="E15" s="15">
        <f t="shared" si="4"/>
        <v>11</v>
      </c>
      <c r="F15" s="15" t="str">
        <f t="shared" si="2"/>
        <v>PGSUS TI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PETKM TI Equity</v>
      </c>
      <c r="C16" s="15">
        <f t="shared" si="0"/>
        <v>10</v>
      </c>
      <c r="D16" s="15" t="str">
        <f t="shared" si="1"/>
        <v>PETKM TI Equity</v>
      </c>
      <c r="E16" s="15">
        <f t="shared" si="4"/>
        <v>12</v>
      </c>
      <c r="F16" s="15" t="str">
        <f t="shared" si="2"/>
        <v>SAHOL TI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INDES TI Equity</v>
      </c>
      <c r="C17" s="15">
        <f t="shared" si="0"/>
        <v>5</v>
      </c>
      <c r="D17" s="15" t="str">
        <f t="shared" si="1"/>
        <v>INDES TI Equity</v>
      </c>
      <c r="E17" s="15">
        <f t="shared" si="4"/>
        <v>13</v>
      </c>
      <c r="F17" s="15" t="str">
        <f t="shared" si="2"/>
        <v>SISE TI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MAVI TI Equity</v>
      </c>
      <c r="C18" s="15">
        <f t="shared" si="0"/>
        <v>9</v>
      </c>
      <c r="D18" s="15" t="str">
        <f t="shared" si="1"/>
        <v>MAVI TI Equity</v>
      </c>
      <c r="E18" s="15">
        <f t="shared" si="4"/>
        <v>14</v>
      </c>
      <c r="F18" s="15" t="str">
        <f t="shared" si="2"/>
        <v>SODA TI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SAHOL TI Equity</v>
      </c>
      <c r="C19" s="15">
        <f t="shared" si="0"/>
        <v>12</v>
      </c>
      <c r="D19" s="15" t="str">
        <f t="shared" si="1"/>
        <v>SAHOL TI Equity</v>
      </c>
      <c r="E19" s="15">
        <f t="shared" si="4"/>
        <v>15</v>
      </c>
      <c r="F19" s="15" t="str">
        <f t="shared" si="2"/>
        <v>SOKM TI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KOZAA TI Equity</v>
      </c>
      <c r="C20" s="15">
        <f t="shared" si="0"/>
        <v>7</v>
      </c>
      <c r="D20" s="15" t="str">
        <f t="shared" si="1"/>
        <v>KOZAA TI Equity</v>
      </c>
      <c r="E20" s="15">
        <f t="shared" si="4"/>
        <v>16</v>
      </c>
      <c r="F20" s="15" t="str">
        <f t="shared" si="2"/>
        <v>TAVHL TI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KOZAL TI Equity</v>
      </c>
      <c r="C21" s="15">
        <f t="shared" si="0"/>
        <v>8</v>
      </c>
      <c r="D21" s="15" t="str">
        <f t="shared" si="1"/>
        <v>KOZAL TI Equity</v>
      </c>
      <c r="E21" s="15">
        <f t="shared" si="4"/>
        <v>17</v>
      </c>
      <c r="F21" s="15" t="str">
        <f t="shared" si="2"/>
        <v>THYAO TI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SOKM TI Equity</v>
      </c>
      <c r="C22" s="15">
        <f t="shared" si="0"/>
        <v>15</v>
      </c>
      <c r="D22" s="15" t="str">
        <f t="shared" si="1"/>
        <v>SOKM TI Equity</v>
      </c>
      <c r="E22" s="15">
        <f t="shared" si="4"/>
        <v>18</v>
      </c>
      <c r="F22" s="15" t="str">
        <f t="shared" si="2"/>
        <v>TKFEN TI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GUBRF TI Equity</v>
      </c>
      <c r="C23" s="15">
        <f t="shared" si="0"/>
        <v>4</v>
      </c>
      <c r="D23" s="15" t="str">
        <f>B23</f>
        <v>GUBRF TI Equity</v>
      </c>
      <c r="E23" s="15">
        <f>E22+1</f>
        <v>19</v>
      </c>
      <c r="F23" s="15" t="str">
        <f t="shared" si="2"/>
        <v>TRKCM TI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119</v>
      </c>
      <c r="C44" s="15" t="s">
        <v>133</v>
      </c>
      <c r="D44" s="15" t="s">
        <v>152</v>
      </c>
      <c r="E44" s="15" t="s">
        <v>133</v>
      </c>
      <c r="F44" s="15" t="s">
        <v>152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NTHOL TI Equity</v>
      </c>
      <c r="C45" s="15">
        <f>COUNTIF($B$45:$B$80,"&lt;="&amp;B45)</f>
        <v>11</v>
      </c>
      <c r="D45" s="15" t="str">
        <f>B45</f>
        <v>NTHOL TI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AGHOL TI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MAVI TI Equity</v>
      </c>
      <c r="C46" s="15">
        <f t="shared" ref="C46:C80" si="6">COUNTIF($B$45:$B$80,"&lt;="&amp;B46)</f>
        <v>8</v>
      </c>
      <c r="D46" s="15" t="str">
        <f>B46</f>
        <v>MAVI TI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DGKLB TI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KOZAL TI Equity</v>
      </c>
      <c r="C47" s="15">
        <f t="shared" si="6"/>
        <v>7</v>
      </c>
      <c r="D47" s="15" t="str">
        <f t="shared" ref="D47:D80" si="8">B47</f>
        <v>KOZAL TI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ENJSA TI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KOZAA TI Equity</v>
      </c>
      <c r="C48" s="15">
        <f t="shared" si="6"/>
        <v>6</v>
      </c>
      <c r="D48" s="15" t="str">
        <f t="shared" si="8"/>
        <v>KOZAA TI Equity</v>
      </c>
      <c r="E48" s="15">
        <f t="shared" si="9"/>
        <v>4</v>
      </c>
      <c r="F48" s="15" t="str">
        <f t="shared" si="10"/>
        <v>GOZDE TI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GSDHO TI Equity</v>
      </c>
      <c r="C49" s="15">
        <f t="shared" si="6"/>
        <v>5</v>
      </c>
      <c r="D49" s="15" t="str">
        <f t="shared" si="8"/>
        <v>GSDHO TI Equity</v>
      </c>
      <c r="E49" s="15">
        <f t="shared" si="9"/>
        <v>5</v>
      </c>
      <c r="F49" s="15" t="str">
        <f t="shared" si="10"/>
        <v>GSDHO TI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GOZDE TI Equity</v>
      </c>
      <c r="C50" s="15">
        <f t="shared" si="6"/>
        <v>4</v>
      </c>
      <c r="D50" s="15" t="str">
        <f t="shared" si="8"/>
        <v>GOZDE TI Equity</v>
      </c>
      <c r="E50" s="15">
        <f t="shared" si="9"/>
        <v>6</v>
      </c>
      <c r="F50" s="15" t="str">
        <f t="shared" si="10"/>
        <v>KOZAA TI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ENJSA TI Equity</v>
      </c>
      <c r="C51" s="15">
        <f t="shared" si="6"/>
        <v>3</v>
      </c>
      <c r="D51" s="15" t="str">
        <f t="shared" si="8"/>
        <v>ENJSA TI Equity</v>
      </c>
      <c r="E51" s="15">
        <f t="shared" si="9"/>
        <v>7</v>
      </c>
      <c r="F51" s="15" t="str">
        <f t="shared" si="10"/>
        <v>KOZAL TI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AGHOL TI Equity</v>
      </c>
      <c r="C52" s="15">
        <f t="shared" si="6"/>
        <v>1</v>
      </c>
      <c r="D52" s="15" t="str">
        <f t="shared" si="8"/>
        <v>AGHOL TI Equity</v>
      </c>
      <c r="E52" s="15">
        <f t="shared" si="9"/>
        <v>8</v>
      </c>
      <c r="F52" s="15" t="str">
        <f t="shared" si="10"/>
        <v>MAVI TI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TSKB TI Equity</v>
      </c>
      <c r="C53" s="15">
        <f t="shared" si="6"/>
        <v>18</v>
      </c>
      <c r="D53" s="15" t="str">
        <f t="shared" si="8"/>
        <v>TSKB TI Equity</v>
      </c>
      <c r="E53" s="15">
        <f t="shared" si="9"/>
        <v>9</v>
      </c>
      <c r="F53" s="15" t="str">
        <f t="shared" si="10"/>
        <v>MGROS TI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SAHOL TI Equity</v>
      </c>
      <c r="C54" s="15">
        <f t="shared" si="6"/>
        <v>13</v>
      </c>
      <c r="D54" s="15" t="str">
        <f t="shared" si="8"/>
        <v>SAHOL TI Equity</v>
      </c>
      <c r="E54" s="15">
        <f t="shared" si="9"/>
        <v>10</v>
      </c>
      <c r="F54" s="15" t="str">
        <f t="shared" si="10"/>
        <v>MPARK TI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SOKM TI Equity</v>
      </c>
      <c r="C55" s="15">
        <f t="shared" si="6"/>
        <v>15</v>
      </c>
      <c r="D55" s="15" t="str">
        <f t="shared" si="8"/>
        <v>SOKM TI Equity</v>
      </c>
      <c r="E55" s="15">
        <f t="shared" si="9"/>
        <v>11</v>
      </c>
      <c r="F55" s="15" t="str">
        <f t="shared" si="10"/>
        <v>NTHOL TI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ULKER TI Equity</v>
      </c>
      <c r="C56" s="15">
        <f t="shared" si="6"/>
        <v>19</v>
      </c>
      <c r="D56" s="15" t="str">
        <f t="shared" si="8"/>
        <v>ULKER TI Equity</v>
      </c>
      <c r="E56" s="15">
        <f t="shared" si="9"/>
        <v>12</v>
      </c>
      <c r="F56" s="15" t="str">
        <f t="shared" si="10"/>
        <v>PGSUS TI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MPARK TI Equity</v>
      </c>
      <c r="C57" s="15">
        <f t="shared" si="6"/>
        <v>10</v>
      </c>
      <c r="D57" s="15" t="str">
        <f t="shared" si="8"/>
        <v>MPARK TI Equity</v>
      </c>
      <c r="E57" s="15">
        <f t="shared" si="9"/>
        <v>13</v>
      </c>
      <c r="F57" s="15" t="str">
        <f t="shared" si="10"/>
        <v>SAHOL TI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TOASO TI Equity</v>
      </c>
      <c r="C58" s="15">
        <f t="shared" si="6"/>
        <v>17</v>
      </c>
      <c r="D58" s="15" t="str">
        <f t="shared" si="8"/>
        <v>TOASO TI Equity</v>
      </c>
      <c r="E58" s="15">
        <f t="shared" si="9"/>
        <v>14</v>
      </c>
      <c r="F58" s="15" t="str">
        <f t="shared" si="10"/>
        <v>SODA TI Equity</v>
      </c>
    </row>
    <row r="59" spans="1:6" x14ac:dyDescent="0.2">
      <c r="A59" s="15">
        <f t="shared" si="7"/>
        <v>15</v>
      </c>
      <c r="B59" s="161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MGROS TI Equity</v>
      </c>
      <c r="C59" s="15">
        <f t="shared" si="6"/>
        <v>9</v>
      </c>
      <c r="D59" s="15" t="str">
        <f>B59</f>
        <v>MGROS TI Equity</v>
      </c>
      <c r="E59" s="15">
        <f t="shared" si="9"/>
        <v>15</v>
      </c>
      <c r="F59" s="15" t="str">
        <f t="shared" si="10"/>
        <v>SOKM TI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SODA TI Equity</v>
      </c>
      <c r="C60" s="15">
        <f t="shared" si="6"/>
        <v>14</v>
      </c>
      <c r="D60" s="15" t="str">
        <f t="shared" si="8"/>
        <v>SODA TI Equity</v>
      </c>
      <c r="E60" s="15">
        <f t="shared" si="9"/>
        <v>16</v>
      </c>
      <c r="F60" s="15" t="str">
        <f t="shared" si="10"/>
        <v>TMSN TI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ZOREN TI Equity</v>
      </c>
      <c r="C61" s="15">
        <f t="shared" si="6"/>
        <v>20</v>
      </c>
      <c r="D61" s="15" t="str">
        <f t="shared" si="8"/>
        <v>ZOREN TI Equity</v>
      </c>
      <c r="E61" s="15">
        <f t="shared" si="9"/>
        <v>17</v>
      </c>
      <c r="F61" s="15" t="str">
        <f t="shared" si="10"/>
        <v>TOASO TI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PGSUS TI Equity</v>
      </c>
      <c r="C62" s="15">
        <f t="shared" si="6"/>
        <v>12</v>
      </c>
      <c r="D62" s="15" t="str">
        <f t="shared" si="8"/>
        <v>PGSUS TI Equity</v>
      </c>
      <c r="E62" s="15">
        <f t="shared" si="9"/>
        <v>18</v>
      </c>
      <c r="F62" s="15" t="str">
        <f t="shared" si="10"/>
        <v>TSKB TI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TMSN TI Equity</v>
      </c>
      <c r="C63" s="15">
        <f>COUNTIF($B$45:$B$80,"&lt;="&amp;B63)</f>
        <v>16</v>
      </c>
      <c r="D63" s="15" t="str">
        <f t="shared" si="8"/>
        <v>TMSN TI Equity</v>
      </c>
      <c r="E63" s="15">
        <f t="shared" si="9"/>
        <v>19</v>
      </c>
      <c r="F63" s="15" t="str">
        <f t="shared" si="10"/>
        <v>ULKER TI Equity</v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DGKLB TI Equity</v>
      </c>
      <c r="C64" s="15">
        <f t="shared" si="6"/>
        <v>2</v>
      </c>
      <c r="D64" s="15" t="str">
        <f t="shared" si="8"/>
        <v>DGKLB TI Equity</v>
      </c>
      <c r="E64" s="15">
        <f t="shared" si="9"/>
        <v>20</v>
      </c>
      <c r="F64" s="15" t="str">
        <f t="shared" si="10"/>
        <v>ZOREN TI Equity</v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1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133</v>
      </c>
      <c r="D83" s="15" t="s">
        <v>152</v>
      </c>
      <c r="E83" s="15" t="s">
        <v>133</v>
      </c>
      <c r="F83" s="15" t="s">
        <v>152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TSKB TI Equity</v>
      </c>
      <c r="C84" s="15">
        <f>COUNTIF($B$84:$B$119,"&lt;="&amp;B84)</f>
        <v>9</v>
      </c>
      <c r="D84" s="15" t="str">
        <f t="shared" ref="D84:D119" si="12">B84</f>
        <v>TSKB TI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AKSA TI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VAKBN TI Equity</v>
      </c>
      <c r="C85" s="15">
        <f t="shared" ref="C85:C119" si="13">COUNTIF($B$84:$B$119,"&lt;="&amp;B85)</f>
        <v>10</v>
      </c>
      <c r="D85" s="15" t="str">
        <f t="shared" si="12"/>
        <v>VAKBN TI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HALKB TI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TKFEN TI Equity</v>
      </c>
      <c r="C86" s="15">
        <f t="shared" si="13"/>
        <v>7</v>
      </c>
      <c r="D86" s="15" t="str">
        <f t="shared" si="12"/>
        <v>TKFEN TI Equity</v>
      </c>
      <c r="E86" s="15">
        <f t="shared" ref="E86:E119" si="16">E85+1</f>
        <v>3</v>
      </c>
      <c r="F86" s="15" t="str">
        <f t="shared" si="14"/>
        <v>ISCTR TI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TRKCM TI Equity</v>
      </c>
      <c r="C87" s="15">
        <f t="shared" si="13"/>
        <v>8</v>
      </c>
      <c r="D87" s="15" t="str">
        <f t="shared" si="12"/>
        <v>TRKCM TI Equity</v>
      </c>
      <c r="E87" s="15">
        <f t="shared" si="16"/>
        <v>4</v>
      </c>
      <c r="F87" s="15" t="str">
        <f t="shared" si="14"/>
        <v>KOZAA TI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SODA TI Equity</v>
      </c>
      <c r="C88" s="15">
        <f t="shared" si="13"/>
        <v>6</v>
      </c>
      <c r="D88" s="15" t="str">
        <f t="shared" si="12"/>
        <v>SODA TI Equity</v>
      </c>
      <c r="E88" s="15">
        <f t="shared" si="16"/>
        <v>5</v>
      </c>
      <c r="F88" s="15" t="str">
        <f t="shared" si="14"/>
        <v>SAHOL TI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ISCTR TI Equity</v>
      </c>
      <c r="C89" s="15">
        <f t="shared" si="13"/>
        <v>3</v>
      </c>
      <c r="D89" s="15" t="str">
        <f t="shared" si="12"/>
        <v>ISCTR TI Equity</v>
      </c>
      <c r="E89" s="15">
        <f t="shared" si="16"/>
        <v>6</v>
      </c>
      <c r="F89" s="15" t="str">
        <f t="shared" si="14"/>
        <v>SODA TI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HALKB TI Equity</v>
      </c>
      <c r="C90" s="15">
        <f t="shared" si="13"/>
        <v>2</v>
      </c>
      <c r="D90" s="15" t="str">
        <f t="shared" si="12"/>
        <v>HALKB TI Equity</v>
      </c>
      <c r="E90" s="15">
        <f t="shared" si="16"/>
        <v>7</v>
      </c>
      <c r="F90" s="15" t="str">
        <f t="shared" si="14"/>
        <v>TKFEN TI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YKBNK TI Equity</v>
      </c>
      <c r="C91" s="15">
        <f t="shared" si="13"/>
        <v>11</v>
      </c>
      <c r="D91" s="15" t="str">
        <f t="shared" si="12"/>
        <v>YKBNK TI Equity</v>
      </c>
      <c r="E91" s="15">
        <f t="shared" si="16"/>
        <v>8</v>
      </c>
      <c r="F91" s="15" t="str">
        <f t="shared" si="14"/>
        <v>TRKCM TI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AKSA TI Equity</v>
      </c>
      <c r="C92" s="15">
        <f t="shared" si="13"/>
        <v>1</v>
      </c>
      <c r="D92" s="15" t="str">
        <f t="shared" si="12"/>
        <v>AKSA TI Equity</v>
      </c>
      <c r="E92" s="15">
        <f t="shared" si="16"/>
        <v>9</v>
      </c>
      <c r="F92" s="15" t="str">
        <f t="shared" si="14"/>
        <v>TSKB TI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KOZAA TI Equity</v>
      </c>
      <c r="C93" s="15">
        <f t="shared" si="13"/>
        <v>4</v>
      </c>
      <c r="D93" s="15" t="str">
        <f t="shared" si="12"/>
        <v>KOZAA TI Equity</v>
      </c>
      <c r="E93" s="15">
        <f t="shared" si="16"/>
        <v>10</v>
      </c>
      <c r="F93" s="15" t="str">
        <f t="shared" si="14"/>
        <v>VAKBN TI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SAHOL TI Equity</v>
      </c>
      <c r="C94" s="15">
        <f t="shared" si="13"/>
        <v>5</v>
      </c>
      <c r="D94" s="15" t="str">
        <f t="shared" si="12"/>
        <v>SAHOL TI Equity</v>
      </c>
      <c r="E94" s="15">
        <f t="shared" si="16"/>
        <v>11</v>
      </c>
      <c r="F94" s="15" t="str">
        <f t="shared" si="14"/>
        <v>YKBNK TI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ZZZZZZZ</v>
      </c>
      <c r="C95" s="15">
        <f t="shared" si="13"/>
        <v>36</v>
      </c>
      <c r="D95" s="15" t="str">
        <f t="shared" si="12"/>
        <v>ZZZZZZZ</v>
      </c>
      <c r="E95" s="15">
        <f t="shared" si="16"/>
        <v>12</v>
      </c>
      <c r="F95" s="15" t="str">
        <f t="shared" si="14"/>
        <v>ZOREN TI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/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/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/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/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/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/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ZOREN TI Equity</v>
      </c>
      <c r="C102" s="15">
        <f t="shared" si="13"/>
        <v>12</v>
      </c>
      <c r="D102" s="15" t="str">
        <f t="shared" si="12"/>
        <v>ZOREN TI Equity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ZZZZZZZ</v>
      </c>
      <c r="C103" s="15">
        <f t="shared" si="13"/>
        <v>36</v>
      </c>
      <c r="D103" s="15" t="str">
        <f t="shared" si="12"/>
        <v>ZZZZZZZ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ZZZZZZZ</v>
      </c>
      <c r="C104" s="15">
        <f t="shared" si="13"/>
        <v>36</v>
      </c>
      <c r="D104" s="15" t="str">
        <f t="shared" si="12"/>
        <v>ZZZZZZZ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133</v>
      </c>
      <c r="D121" s="15" t="s">
        <v>152</v>
      </c>
      <c r="E121" s="15" t="s">
        <v>133</v>
      </c>
      <c r="F121" s="15" t="s">
        <v>152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KOZAA TI Equity</v>
      </c>
      <c r="C122" s="15">
        <f>COUNTIF($B$122:$B$157,"&lt;="&amp;B122)</f>
        <v>2</v>
      </c>
      <c r="D122" s="15" t="str">
        <f t="shared" ref="D122:D157" si="18">B122</f>
        <v>KOZAA TI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EREGL TI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TKFEN TI Equity</v>
      </c>
      <c r="C123" s="15">
        <f t="shared" ref="C123:C157" si="19">COUNTIF($B$122:$B$157,"&lt;="&amp;B123)</f>
        <v>4</v>
      </c>
      <c r="D123" s="15" t="str">
        <f t="shared" si="18"/>
        <v>TKFEN TI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KOZAA TI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TTKOM TI Equity</v>
      </c>
      <c r="C124" s="15">
        <f t="shared" si="19"/>
        <v>6</v>
      </c>
      <c r="D124" s="15" t="str">
        <f t="shared" si="18"/>
        <v>TTKOM TI Equity</v>
      </c>
      <c r="E124" s="15">
        <f t="shared" ref="E124:E157" si="22">E123+1</f>
        <v>3</v>
      </c>
      <c r="F124" s="15" t="str">
        <f t="shared" si="20"/>
        <v>TCELL TI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EREGL TI Equity</v>
      </c>
      <c r="C125" s="15">
        <f t="shared" si="19"/>
        <v>1</v>
      </c>
      <c r="D125" s="15" t="str">
        <f t="shared" si="18"/>
        <v>EREGL TI Equity</v>
      </c>
      <c r="E125" s="15">
        <f t="shared" si="22"/>
        <v>4</v>
      </c>
      <c r="F125" s="15" t="str">
        <f t="shared" si="20"/>
        <v>TKFEN TI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TRKCM TI Equity</v>
      </c>
      <c r="C126" s="15">
        <f t="shared" si="19"/>
        <v>5</v>
      </c>
      <c r="D126" s="15" t="str">
        <f t="shared" si="18"/>
        <v>TRKCM TI Equity</v>
      </c>
      <c r="E126" s="15">
        <f t="shared" si="22"/>
        <v>5</v>
      </c>
      <c r="F126" s="15" t="str">
        <f t="shared" si="20"/>
        <v>TRKCM TI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TCELL TI Equity</v>
      </c>
      <c r="C127" s="15">
        <f t="shared" si="19"/>
        <v>3</v>
      </c>
      <c r="D127" s="15" t="str">
        <f t="shared" si="18"/>
        <v>TCELL TI Equity</v>
      </c>
      <c r="E127" s="15">
        <f t="shared" si="22"/>
        <v>6</v>
      </c>
      <c r="F127" s="15" t="str">
        <f t="shared" si="20"/>
        <v>TTKOM TI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ZZZZZZZ</v>
      </c>
      <c r="C128" s="15">
        <f t="shared" si="19"/>
        <v>36</v>
      </c>
      <c r="D128" s="15" t="str">
        <f t="shared" si="18"/>
        <v>ZZZZZZZ</v>
      </c>
      <c r="E128" s="15">
        <f t="shared" si="22"/>
        <v>7</v>
      </c>
      <c r="F128" s="15" t="str">
        <f t="shared" si="20"/>
        <v/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ZZZZZZZ</v>
      </c>
      <c r="C129" s="15">
        <f t="shared" si="19"/>
        <v>36</v>
      </c>
      <c r="D129" s="15" t="str">
        <f t="shared" si="18"/>
        <v>ZZZZZZZ</v>
      </c>
      <c r="E129" s="15">
        <f t="shared" si="22"/>
        <v>8</v>
      </c>
      <c r="F129" s="15" t="str">
        <f t="shared" si="20"/>
        <v/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ZZZZZZZ</v>
      </c>
      <c r="C130" s="15">
        <f t="shared" si="19"/>
        <v>36</v>
      </c>
      <c r="D130" s="15" t="str">
        <f t="shared" si="18"/>
        <v>ZZZZZZZ</v>
      </c>
      <c r="E130" s="15">
        <f t="shared" si="22"/>
        <v>9</v>
      </c>
      <c r="F130" s="15" t="str">
        <f t="shared" si="20"/>
        <v/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ZZZZZZZ</v>
      </c>
      <c r="C131" s="15">
        <f t="shared" si="19"/>
        <v>36</v>
      </c>
      <c r="D131" s="15" t="str">
        <f t="shared" si="18"/>
        <v>ZZZZZZZ</v>
      </c>
      <c r="E131" s="15">
        <f t="shared" si="22"/>
        <v>10</v>
      </c>
      <c r="F131" s="15" t="str">
        <f t="shared" si="20"/>
        <v/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ZZZZZZZ</v>
      </c>
      <c r="C132" s="15">
        <f t="shared" si="19"/>
        <v>36</v>
      </c>
      <c r="D132" s="15" t="str">
        <f t="shared" si="18"/>
        <v>ZZZZZZZ</v>
      </c>
      <c r="E132" s="15">
        <f t="shared" si="22"/>
        <v>11</v>
      </c>
      <c r="F132" s="15" t="str">
        <f t="shared" si="20"/>
        <v/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ZZZZZZZ</v>
      </c>
      <c r="C133" s="15">
        <f t="shared" si="19"/>
        <v>36</v>
      </c>
      <c r="D133" s="15" t="str">
        <f t="shared" si="18"/>
        <v>ZZZZZZZ</v>
      </c>
      <c r="E133" s="15">
        <f t="shared" si="22"/>
        <v>12</v>
      </c>
      <c r="F133" s="15" t="str">
        <f t="shared" si="20"/>
        <v/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ZZZZZZZ</v>
      </c>
      <c r="C134" s="15">
        <f t="shared" si="19"/>
        <v>36</v>
      </c>
      <c r="D134" s="15" t="str">
        <f t="shared" si="18"/>
        <v>ZZZZZZZ</v>
      </c>
      <c r="E134" s="15">
        <f t="shared" si="22"/>
        <v>13</v>
      </c>
      <c r="F134" s="15" t="str">
        <f t="shared" si="20"/>
        <v/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ZZZZZZZ</v>
      </c>
      <c r="C135" s="15">
        <f t="shared" si="19"/>
        <v>36</v>
      </c>
      <c r="D135" s="15" t="str">
        <f t="shared" si="18"/>
        <v>ZZZZZZZ</v>
      </c>
      <c r="E135" s="15">
        <f t="shared" si="22"/>
        <v>14</v>
      </c>
      <c r="F135" s="15" t="str">
        <f t="shared" si="20"/>
        <v/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ZZZZZZZ</v>
      </c>
      <c r="C136" s="15">
        <f t="shared" si="19"/>
        <v>36</v>
      </c>
      <c r="D136" s="15" t="str">
        <f t="shared" si="18"/>
        <v>ZZZZZZZ</v>
      </c>
      <c r="E136" s="15">
        <f t="shared" si="22"/>
        <v>15</v>
      </c>
      <c r="F136" s="15" t="str">
        <f t="shared" si="20"/>
        <v/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ZZZZZZZ</v>
      </c>
      <c r="C137" s="15">
        <f t="shared" si="19"/>
        <v>36</v>
      </c>
      <c r="D137" s="15" t="str">
        <f t="shared" si="18"/>
        <v>ZZZZZZZ</v>
      </c>
      <c r="E137" s="15">
        <f t="shared" si="22"/>
        <v>16</v>
      </c>
      <c r="F137" s="15" t="str">
        <f t="shared" si="20"/>
        <v/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ZZZZZZZ</v>
      </c>
      <c r="C138" s="15">
        <f t="shared" si="19"/>
        <v>36</v>
      </c>
      <c r="D138" s="15" t="str">
        <f t="shared" si="18"/>
        <v>ZZZZZZZ</v>
      </c>
      <c r="E138" s="15">
        <f t="shared" si="22"/>
        <v>17</v>
      </c>
      <c r="F138" s="15" t="str">
        <f t="shared" si="20"/>
        <v/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ZZZZZZZ</v>
      </c>
      <c r="C139" s="15">
        <f t="shared" si="19"/>
        <v>36</v>
      </c>
      <c r="D139" s="15" t="str">
        <f t="shared" si="18"/>
        <v>ZZZZZZZ</v>
      </c>
      <c r="E139" s="15">
        <f t="shared" si="22"/>
        <v>18</v>
      </c>
      <c r="F139" s="15" t="str">
        <f t="shared" si="20"/>
        <v/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133</v>
      </c>
      <c r="D159" s="15" t="s">
        <v>152</v>
      </c>
      <c r="E159" s="15" t="s">
        <v>133</v>
      </c>
      <c r="F159" s="15" t="s">
        <v>152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EREGL TI Equity</v>
      </c>
      <c r="C160" s="15">
        <f>COUNTIF($B$160:$B$195,"&lt;="&amp;B160)</f>
        <v>4</v>
      </c>
      <c r="D160" s="15" t="str">
        <f>B160</f>
        <v>EREGL TI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ARCLK TI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TUPRS TI Equity</v>
      </c>
      <c r="C161" s="15">
        <f t="shared" ref="C161:C195" si="24">COUNTIF($B$160:$B$195,"&lt;="&amp;B161)</f>
        <v>18</v>
      </c>
      <c r="D161" s="15" t="str">
        <f t="shared" ref="D161:D195" si="25">B161</f>
        <v>TUPRS TI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CCOLA TI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ENJSA TI Equity</v>
      </c>
      <c r="C162" s="15">
        <f t="shared" si="24"/>
        <v>3</v>
      </c>
      <c r="D162" s="15" t="str">
        <f t="shared" si="25"/>
        <v>ENJSA TI Equity</v>
      </c>
      <c r="E162" s="15">
        <f t="shared" ref="E162:E195" si="28">E161+1</f>
        <v>3</v>
      </c>
      <c r="F162" s="15" t="str">
        <f t="shared" si="26"/>
        <v>ENJSA TI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TTKOM TI Equity</v>
      </c>
      <c r="C163" s="15">
        <f t="shared" si="24"/>
        <v>16</v>
      </c>
      <c r="D163" s="15" t="str">
        <f t="shared" si="25"/>
        <v>TTKOM TI Equity</v>
      </c>
      <c r="E163" s="15">
        <f t="shared" si="28"/>
        <v>4</v>
      </c>
      <c r="F163" s="15" t="str">
        <f t="shared" si="26"/>
        <v>EREGL TI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PETKM TI Equity</v>
      </c>
      <c r="C164" s="15">
        <f t="shared" si="24"/>
        <v>9</v>
      </c>
      <c r="D164" s="15" t="str">
        <f t="shared" si="25"/>
        <v>PETKM TI Equity</v>
      </c>
      <c r="E164" s="15">
        <f t="shared" si="28"/>
        <v>5</v>
      </c>
      <c r="F164" s="15" t="str">
        <f t="shared" si="26"/>
        <v>FROTO TI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TTRAK TI Equity</v>
      </c>
      <c r="C165" s="15">
        <f t="shared" si="24"/>
        <v>17</v>
      </c>
      <c r="D165" s="15" t="str">
        <f t="shared" si="25"/>
        <v>TTRAK TI Equity</v>
      </c>
      <c r="E165" s="15">
        <f t="shared" si="28"/>
        <v>6</v>
      </c>
      <c r="F165" s="15" t="str">
        <f t="shared" si="26"/>
        <v>INDES TI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INDES TI Equity</v>
      </c>
      <c r="C166" s="15">
        <f t="shared" si="24"/>
        <v>6</v>
      </c>
      <c r="D166" s="15" t="str">
        <f t="shared" si="25"/>
        <v>INDES TI Equity</v>
      </c>
      <c r="E166" s="15">
        <f t="shared" si="28"/>
        <v>7</v>
      </c>
      <c r="F166" s="15" t="str">
        <f t="shared" si="26"/>
        <v>ISCTR TI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TOASO TI Equity</v>
      </c>
      <c r="C167" s="15">
        <f t="shared" si="24"/>
        <v>14</v>
      </c>
      <c r="D167" s="15" t="str">
        <f t="shared" si="25"/>
        <v>TOASO TI Equity</v>
      </c>
      <c r="E167" s="15">
        <f t="shared" si="28"/>
        <v>8</v>
      </c>
      <c r="F167" s="15" t="str">
        <f t="shared" si="26"/>
        <v>OTKAR TI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OTKAR TI Equity</v>
      </c>
      <c r="C168" s="15">
        <f t="shared" si="24"/>
        <v>8</v>
      </c>
      <c r="D168" s="15" t="str">
        <f t="shared" si="25"/>
        <v>OTKAR TI Equity</v>
      </c>
      <c r="E168" s="15">
        <f t="shared" si="28"/>
        <v>9</v>
      </c>
      <c r="F168" s="15" t="str">
        <f t="shared" si="26"/>
        <v>PETKM TI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TCELL TI Equity</v>
      </c>
      <c r="C169" s="15">
        <f t="shared" si="24"/>
        <v>12</v>
      </c>
      <c r="D169" s="15" t="str">
        <f t="shared" si="25"/>
        <v>TCELL TI Equity</v>
      </c>
      <c r="E169" s="15">
        <f t="shared" si="28"/>
        <v>10</v>
      </c>
      <c r="F169" s="15" t="str">
        <f t="shared" si="26"/>
        <v>SISE TI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FROTO TI Equity</v>
      </c>
      <c r="C170" s="15">
        <f t="shared" si="24"/>
        <v>5</v>
      </c>
      <c r="D170" s="15" t="str">
        <f t="shared" si="25"/>
        <v>FROTO TI Equity</v>
      </c>
      <c r="E170" s="15">
        <f t="shared" si="28"/>
        <v>11</v>
      </c>
      <c r="F170" s="15" t="str">
        <f t="shared" si="26"/>
        <v>SODA TI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TKFEN TI Equity</v>
      </c>
      <c r="C171" s="15">
        <f t="shared" si="24"/>
        <v>13</v>
      </c>
      <c r="D171" s="15" t="str">
        <f t="shared" si="25"/>
        <v>TKFEN TI Equity</v>
      </c>
      <c r="E171" s="15">
        <f t="shared" si="28"/>
        <v>12</v>
      </c>
      <c r="F171" s="15" t="str">
        <f t="shared" si="26"/>
        <v>TCELL TI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SODA TI Equity</v>
      </c>
      <c r="C172" s="15">
        <f t="shared" si="24"/>
        <v>11</v>
      </c>
      <c r="D172" s="15" t="str">
        <f t="shared" si="25"/>
        <v>SODA TI Equity</v>
      </c>
      <c r="E172" s="15">
        <f t="shared" si="28"/>
        <v>13</v>
      </c>
      <c r="F172" s="15" t="str">
        <f t="shared" si="26"/>
        <v>TKFEN TI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ISCTR TI Equity</v>
      </c>
      <c r="C173" s="15">
        <f t="shared" si="24"/>
        <v>7</v>
      </c>
      <c r="D173" s="15" t="str">
        <f t="shared" si="25"/>
        <v>ISCTR TI Equity</v>
      </c>
      <c r="E173" s="15">
        <f t="shared" si="28"/>
        <v>14</v>
      </c>
      <c r="F173" s="15" t="str">
        <f t="shared" si="26"/>
        <v>TOASO TI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CCOLA TI Equity</v>
      </c>
      <c r="C174" s="15">
        <f t="shared" si="24"/>
        <v>2</v>
      </c>
      <c r="D174" s="15" t="str">
        <f t="shared" si="25"/>
        <v>CCOLA TI Equity</v>
      </c>
      <c r="E174" s="15">
        <f t="shared" si="28"/>
        <v>15</v>
      </c>
      <c r="F174" s="15" t="str">
        <f t="shared" si="26"/>
        <v>TRKCM TI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SISE TI Equity</v>
      </c>
      <c r="C175" s="15">
        <f t="shared" si="24"/>
        <v>10</v>
      </c>
      <c r="D175" s="15" t="str">
        <f t="shared" si="25"/>
        <v>SISE TI Equity</v>
      </c>
      <c r="E175" s="15">
        <f t="shared" si="28"/>
        <v>16</v>
      </c>
      <c r="F175" s="15" t="str">
        <f t="shared" si="26"/>
        <v>TTKOM TI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ARCLK TI Equity</v>
      </c>
      <c r="C176" s="15">
        <f t="shared" si="24"/>
        <v>1</v>
      </c>
      <c r="D176" s="15" t="str">
        <f t="shared" si="25"/>
        <v>ARCLK TI Equity</v>
      </c>
      <c r="E176" s="15">
        <f t="shared" si="28"/>
        <v>17</v>
      </c>
      <c r="F176" s="15" t="str">
        <f t="shared" si="26"/>
        <v>TTRAK TI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TRKCM TI Equity</v>
      </c>
      <c r="C177" s="15">
        <f t="shared" si="24"/>
        <v>15</v>
      </c>
      <c r="D177" s="15" t="str">
        <f t="shared" si="25"/>
        <v>TRKCM TI Equity</v>
      </c>
      <c r="E177" s="15">
        <f t="shared" si="28"/>
        <v>18</v>
      </c>
      <c r="F177" s="15" t="str">
        <f t="shared" si="26"/>
        <v>TUPRS TI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131</v>
      </c>
      <c r="C198" s="15" t="s">
        <v>133</v>
      </c>
      <c r="D198" s="15" t="s">
        <v>152</v>
      </c>
      <c r="E198" s="15" t="s">
        <v>133</v>
      </c>
      <c r="F198" s="15" t="s">
        <v>152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OTKAR TI Equity</v>
      </c>
      <c r="C199" s="15">
        <f>COUNTIF($B$199:$B$234,"&lt;="&amp;B199)</f>
        <v>7</v>
      </c>
      <c r="D199" s="15" t="str">
        <f>B199</f>
        <v>OTKAR TI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AKSA TI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CCOLA TI Equity</v>
      </c>
      <c r="C200" s="15">
        <f t="shared" ref="C200:C234" si="30">COUNTIF($B$199:$B$234,"&lt;="&amp;B200)</f>
        <v>2</v>
      </c>
      <c r="D200" s="15" t="str">
        <f t="shared" ref="D200:D234" si="31">B200</f>
        <v>CCOLA TI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CCOLA TI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MAVI TI Equity</v>
      </c>
      <c r="C201" s="15">
        <f t="shared" si="30"/>
        <v>5</v>
      </c>
      <c r="D201" s="15" t="str">
        <f t="shared" si="31"/>
        <v>MAVI TI Equity</v>
      </c>
      <c r="E201" s="15">
        <f t="shared" ref="E201:E234" si="34">E200+1</f>
        <v>3</v>
      </c>
      <c r="F201" s="15" t="str">
        <f t="shared" si="32"/>
        <v>INDES TI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PGSUS TI Equity</v>
      </c>
      <c r="C202" s="15">
        <f t="shared" si="30"/>
        <v>8</v>
      </c>
      <c r="D202" s="15" t="str">
        <f t="shared" si="31"/>
        <v>PGSUS TI Equity</v>
      </c>
      <c r="E202" s="15">
        <f t="shared" si="34"/>
        <v>4</v>
      </c>
      <c r="F202" s="15" t="str">
        <f t="shared" si="32"/>
        <v>KRDMD TI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TCELL TI Equity</v>
      </c>
      <c r="C203" s="15">
        <f t="shared" si="30"/>
        <v>10</v>
      </c>
      <c r="D203" s="15" t="str">
        <f t="shared" si="31"/>
        <v>TCELL TI Equity</v>
      </c>
      <c r="E203" s="15">
        <f t="shared" si="34"/>
        <v>5</v>
      </c>
      <c r="F203" s="15" t="str">
        <f t="shared" si="32"/>
        <v>MAVI TI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AKSA TI Equity</v>
      </c>
      <c r="C204" s="15">
        <f t="shared" si="30"/>
        <v>1</v>
      </c>
      <c r="D204" s="15" t="str">
        <f t="shared" si="31"/>
        <v>AKSA TI Equity</v>
      </c>
      <c r="E204" s="15">
        <f t="shared" si="34"/>
        <v>6</v>
      </c>
      <c r="F204" s="15" t="str">
        <f t="shared" si="32"/>
        <v>MGROS TI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MGROS TI Equity</v>
      </c>
      <c r="C205" s="15">
        <f t="shared" si="30"/>
        <v>6</v>
      </c>
      <c r="D205" s="15" t="str">
        <f t="shared" si="31"/>
        <v>MGROS TI Equity</v>
      </c>
      <c r="E205" s="15">
        <f t="shared" si="34"/>
        <v>7</v>
      </c>
      <c r="F205" s="15" t="str">
        <f t="shared" si="32"/>
        <v>OTKAR TI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ZZZZZZZ</v>
      </c>
      <c r="C206" s="15">
        <f t="shared" si="30"/>
        <v>36</v>
      </c>
      <c r="D206" s="15" t="str">
        <f t="shared" si="31"/>
        <v>ZZZZZZZ</v>
      </c>
      <c r="E206" s="15">
        <f t="shared" si="34"/>
        <v>8</v>
      </c>
      <c r="F206" s="15" t="str">
        <f t="shared" si="32"/>
        <v>PGSUS TI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ZZZZZZZ</v>
      </c>
      <c r="C207" s="15">
        <f t="shared" si="30"/>
        <v>36</v>
      </c>
      <c r="D207" s="15" t="str">
        <f t="shared" si="31"/>
        <v>ZZZZZZZ</v>
      </c>
      <c r="E207" s="15">
        <f t="shared" si="34"/>
        <v>9</v>
      </c>
      <c r="F207" s="15" t="str">
        <f t="shared" si="32"/>
        <v>TAVHL TI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ZZZZZZZ</v>
      </c>
      <c r="C208" s="15">
        <f t="shared" si="30"/>
        <v>36</v>
      </c>
      <c r="D208" s="15" t="str">
        <f t="shared" si="31"/>
        <v>ZZZZZZZ</v>
      </c>
      <c r="E208" s="15">
        <f t="shared" si="34"/>
        <v>10</v>
      </c>
      <c r="F208" s="15" t="str">
        <f t="shared" si="32"/>
        <v>TCELL TI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/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/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/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/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/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INDES TI Equity</v>
      </c>
      <c r="C217" s="15">
        <f t="shared" si="30"/>
        <v>3</v>
      </c>
      <c r="D217" s="15" t="str">
        <f t="shared" si="31"/>
        <v>INDES TI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KRDMD TI Equity</v>
      </c>
      <c r="C218" s="15">
        <f t="shared" si="30"/>
        <v>4</v>
      </c>
      <c r="D218" s="15" t="str">
        <f t="shared" si="31"/>
        <v>KRDMD TI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TAVHL TI Equity</v>
      </c>
      <c r="C219" s="15">
        <f t="shared" si="30"/>
        <v>9</v>
      </c>
      <c r="D219" s="15" t="str">
        <f t="shared" si="31"/>
        <v>TAVHL TI Equity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17.09.2019</Description0>
    <SirketAnalist xmlns="68a7fc7a-53da-488b-91fa-18c291982698" xsi:nil="true"/>
    <ReportSubCategory xmlns="68a7fc7a-53da-488b-91fa-18c291982698" xsi:nil="true"/>
    <ReportDate xmlns="380cdb1d-a242-4ca6-832c-91492035c7e4">2019-09-17T05:34:54+00:00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6F82D906-CA12-44E3-A747-D55FDA790CAB}"/>
</file>

<file path=customXml/itemProps2.xml><?xml version="1.0" encoding="utf-8"?>
<ds:datastoreItem xmlns:ds="http://schemas.openxmlformats.org/officeDocument/2006/customXml" ds:itemID="{DE2D3334-FF92-4584-89F0-6DABA4C6E940}"/>
</file>

<file path=customXml/itemProps3.xml><?xml version="1.0" encoding="utf-8"?>
<ds:datastoreItem xmlns:ds="http://schemas.openxmlformats.org/officeDocument/2006/customXml" ds:itemID="{D87F990B-6F73-4FBC-9841-92E03F8CF0F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17.09.2019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2019-09-17T05:26:24Z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